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20490" windowHeight="8385" activeTab="3"/>
  </bookViews>
  <sheets>
    <sheet name="เข้าเรียน มีส่วนร่วม ลงพื้นที่" sheetId="19" r:id="rId1"/>
    <sheet name="ผลงานกลุ่ม" sheetId="21" r:id="rId2"/>
    <sheet name="สอบ" sheetId="20" r:id="rId3"/>
    <sheet name="เกรด" sheetId="18" r:id="rId4"/>
    <sheet name="Sheet3" sheetId="3" r:id="rId5"/>
  </sheets>
  <calcPr calcId="145621"/>
</workbook>
</file>

<file path=xl/calcChain.xml><?xml version="1.0" encoding="utf-8"?>
<calcChain xmlns="http://schemas.openxmlformats.org/spreadsheetml/2006/main">
  <c r="I7" i="20" l="1"/>
  <c r="I8" i="20"/>
  <c r="I9" i="20"/>
  <c r="E8" i="18" s="1"/>
  <c r="I10" i="20"/>
  <c r="E9" i="18" s="1"/>
  <c r="I11" i="20"/>
  <c r="I6" i="20"/>
  <c r="M7" i="19"/>
  <c r="M8" i="19"/>
  <c r="N8" i="19" s="1"/>
  <c r="O8" i="19" s="1"/>
  <c r="M9" i="19"/>
  <c r="M12" i="19" s="1"/>
  <c r="M10" i="19"/>
  <c r="N10" i="19" s="1"/>
  <c r="O10" i="19" s="1"/>
  <c r="M11" i="19"/>
  <c r="M6" i="19"/>
  <c r="J7" i="19"/>
  <c r="J14" i="19" s="1"/>
  <c r="J8" i="19"/>
  <c r="J9" i="19"/>
  <c r="J10" i="19"/>
  <c r="J11" i="19"/>
  <c r="N11" i="19" s="1"/>
  <c r="O11" i="19" s="1"/>
  <c r="J6" i="19"/>
  <c r="L7" i="18"/>
  <c r="L8" i="18"/>
  <c r="L9" i="18"/>
  <c r="L10" i="18"/>
  <c r="K6" i="21"/>
  <c r="E6" i="18"/>
  <c r="E12" i="18" s="1"/>
  <c r="E10" i="18"/>
  <c r="E5" i="18"/>
  <c r="L6" i="18"/>
  <c r="K15" i="18"/>
  <c r="E7" i="18"/>
  <c r="E12" i="20"/>
  <c r="F12" i="20"/>
  <c r="E13" i="20"/>
  <c r="F13" i="20"/>
  <c r="E14" i="20"/>
  <c r="F14" i="20"/>
  <c r="D14" i="20"/>
  <c r="D13" i="20"/>
  <c r="D12" i="20"/>
  <c r="G7" i="20"/>
  <c r="H7" i="20" s="1"/>
  <c r="G8" i="20"/>
  <c r="H8" i="20" s="1"/>
  <c r="G9" i="20"/>
  <c r="H9" i="20" s="1"/>
  <c r="G10" i="20"/>
  <c r="H10" i="20" s="1"/>
  <c r="G11" i="20"/>
  <c r="H11" i="20"/>
  <c r="G6" i="20"/>
  <c r="H6" i="20" s="1"/>
  <c r="E12" i="19"/>
  <c r="F12" i="19"/>
  <c r="G12" i="19"/>
  <c r="H12" i="19"/>
  <c r="I12" i="19"/>
  <c r="K12" i="19"/>
  <c r="L12" i="19"/>
  <c r="E13" i="19"/>
  <c r="F13" i="19"/>
  <c r="G13" i="19"/>
  <c r="H13" i="19"/>
  <c r="I13" i="19"/>
  <c r="J13" i="19"/>
  <c r="K13" i="19"/>
  <c r="L13" i="19"/>
  <c r="E14" i="19"/>
  <c r="F14" i="19"/>
  <c r="G14" i="19"/>
  <c r="H14" i="19"/>
  <c r="I14" i="19"/>
  <c r="K14" i="19"/>
  <c r="L14" i="19"/>
  <c r="D14" i="19"/>
  <c r="D13" i="19"/>
  <c r="D12" i="19"/>
  <c r="N6" i="19"/>
  <c r="L7" i="19"/>
  <c r="L8" i="19"/>
  <c r="L9" i="19"/>
  <c r="L10" i="19"/>
  <c r="L11" i="19"/>
  <c r="L6" i="19"/>
  <c r="H7" i="19"/>
  <c r="I7" i="19" s="1"/>
  <c r="H8" i="19"/>
  <c r="I8" i="19"/>
  <c r="H9" i="19"/>
  <c r="I9" i="19"/>
  <c r="H10" i="19"/>
  <c r="I10" i="19"/>
  <c r="H11" i="19"/>
  <c r="I11" i="19" s="1"/>
  <c r="I6" i="19"/>
  <c r="H6" i="19"/>
  <c r="E11" i="21"/>
  <c r="F11" i="21"/>
  <c r="G11" i="21"/>
  <c r="H11" i="21"/>
  <c r="E12" i="21"/>
  <c r="F12" i="21"/>
  <c r="G12" i="21"/>
  <c r="H12" i="21"/>
  <c r="E13" i="21"/>
  <c r="F13" i="21"/>
  <c r="G13" i="21"/>
  <c r="H13" i="21"/>
  <c r="D13" i="21"/>
  <c r="D12" i="21"/>
  <c r="D11" i="21"/>
  <c r="I6" i="21"/>
  <c r="I13" i="21" s="1"/>
  <c r="J6" i="21"/>
  <c r="I7" i="21"/>
  <c r="J7" i="21"/>
  <c r="K7" i="21" s="1"/>
  <c r="I8" i="21"/>
  <c r="J8" i="21"/>
  <c r="K8" i="21" s="1"/>
  <c r="I9" i="21"/>
  <c r="J9" i="21" s="1"/>
  <c r="K9" i="21" s="1"/>
  <c r="I10" i="21"/>
  <c r="J10" i="21" s="1"/>
  <c r="K10" i="21" s="1"/>
  <c r="I5" i="21"/>
  <c r="E13" i="18" l="1"/>
  <c r="E11" i="18"/>
  <c r="I11" i="21"/>
  <c r="I12" i="21"/>
  <c r="J5" i="21"/>
  <c r="N9" i="19"/>
  <c r="O9" i="19" s="1"/>
  <c r="D8" i="18" s="1"/>
  <c r="F8" i="18" s="1"/>
  <c r="M13" i="19"/>
  <c r="M14" i="19"/>
  <c r="J12" i="19"/>
  <c r="N7" i="19"/>
  <c r="O7" i="19" s="1"/>
  <c r="D6" i="18" s="1"/>
  <c r="F6" i="18" s="1"/>
  <c r="O6" i="19"/>
  <c r="L15" i="18"/>
  <c r="H13" i="20"/>
  <c r="G14" i="20"/>
  <c r="I12" i="20"/>
  <c r="H14" i="20"/>
  <c r="I13" i="20"/>
  <c r="G13" i="20"/>
  <c r="H12" i="20"/>
  <c r="I14" i="20"/>
  <c r="G12" i="20"/>
  <c r="D7" i="18"/>
  <c r="F7" i="18" s="1"/>
  <c r="D9" i="18"/>
  <c r="F9" i="18" s="1"/>
  <c r="D10" i="18"/>
  <c r="F10" i="18" s="1"/>
  <c r="E7" i="19"/>
  <c r="E8" i="19"/>
  <c r="E9" i="19"/>
  <c r="E10" i="19"/>
  <c r="E11" i="19"/>
  <c r="E6" i="19"/>
  <c r="K5" i="21" l="1"/>
  <c r="J12" i="21"/>
  <c r="J11" i="21"/>
  <c r="J13" i="21"/>
  <c r="D5" i="18"/>
  <c r="N12" i="19"/>
  <c r="N13" i="19"/>
  <c r="N14" i="19"/>
  <c r="O14" i="19"/>
  <c r="O13" i="19"/>
  <c r="O12" i="19"/>
  <c r="D12" i="18"/>
  <c r="D11" i="18"/>
  <c r="D13" i="18"/>
  <c r="F5" i="18"/>
  <c r="K13" i="21" l="1"/>
  <c r="K11" i="21"/>
  <c r="K12" i="21"/>
  <c r="F12" i="18"/>
  <c r="F11" i="18"/>
  <c r="F13" i="18"/>
</calcChain>
</file>

<file path=xl/sharedStrings.xml><?xml version="1.0" encoding="utf-8"?>
<sst xmlns="http://schemas.openxmlformats.org/spreadsheetml/2006/main" count="136" uniqueCount="72">
  <si>
    <t>ที่</t>
  </si>
  <si>
    <t>รหัสนักศึกษา</t>
  </si>
  <si>
    <t>ชื่อ-สกุล</t>
  </si>
  <si>
    <t>เฉลี่ย</t>
  </si>
  <si>
    <t>มากสุด</t>
  </si>
  <si>
    <t>ต่ำสุด</t>
  </si>
  <si>
    <t>(100 คะแนน)</t>
  </si>
  <si>
    <t>ร้อยละ 50</t>
  </si>
  <si>
    <t>รวม</t>
  </si>
  <si>
    <t>ร้อยละ 100</t>
  </si>
  <si>
    <t>เกรด</t>
  </si>
  <si>
    <t>B+</t>
  </si>
  <si>
    <t>A</t>
  </si>
  <si>
    <t>เกณฑ์</t>
  </si>
  <si>
    <t>จำนวน (คน)</t>
  </si>
  <si>
    <t>ร้อยละ</t>
  </si>
  <si>
    <t>B</t>
  </si>
  <si>
    <t>80-100</t>
  </si>
  <si>
    <t>75-79</t>
  </si>
  <si>
    <t>70-74</t>
  </si>
  <si>
    <t>65-69</t>
  </si>
  <si>
    <t>C+</t>
  </si>
  <si>
    <t>60-64</t>
  </si>
  <si>
    <t>C</t>
  </si>
  <si>
    <t>55-59</t>
  </si>
  <si>
    <t>D+</t>
  </si>
  <si>
    <t>50-54</t>
  </si>
  <si>
    <t>D</t>
  </si>
  <si>
    <t>ต่ำกว่า 50</t>
  </si>
  <si>
    <t>F</t>
  </si>
  <si>
    <t>(ร่างเกรดก่อนประชุมกรรมการ) รายวิชาการจัดทรัพยากรธรรมชาติและสิ่งแวดล้อมชุมชน ภาคเรียนที่ 2/2562</t>
  </si>
  <si>
    <t>นางสาวอาทิตยา คำไพ</t>
  </si>
  <si>
    <t>นายประวิทย์ วงค์กระโซ่</t>
  </si>
  <si>
    <t>นางสาวชลดา ใครอามาตย์</t>
  </si>
  <si>
    <t>นายอริยะ คงสถิตย์</t>
  </si>
  <si>
    <t>นางสาวสุพัตรา พนุมรัมย์</t>
  </si>
  <si>
    <t>นางสาวชลทิชา ชาแสน</t>
  </si>
  <si>
    <t>งานและเข้าเรียน</t>
  </si>
  <si>
    <t>สอบ</t>
  </si>
  <si>
    <t>(140 คะแนน)</t>
  </si>
  <si>
    <t>(20 คะแนน)</t>
  </si>
  <si>
    <t>ในชั้นเรียน</t>
  </si>
  <si>
    <t>งานกลุ่ม</t>
  </si>
  <si>
    <t>คิดเป็น</t>
  </si>
  <si>
    <t>รายงานโครงการ</t>
  </si>
  <si>
    <t>บริบทชุมชน</t>
  </si>
  <si>
    <t>เครื่องมือ 7 ชิ้น</t>
  </si>
  <si>
    <t>ประเด็นพัฒนาและการจัดลำดับความสำคัญ</t>
  </si>
  <si>
    <t>โครงการพัฒนา</t>
  </si>
  <si>
    <t>(500 คะแนน)</t>
  </si>
  <si>
    <t>คิดเป็นร้อยละ 100</t>
  </si>
  <si>
    <t>ปรับเป็นร้อยละ</t>
  </si>
  <si>
    <t>ข้อ</t>
  </si>
  <si>
    <t>(50 คะแนน)</t>
  </si>
  <si>
    <t>(150 คะแนน)</t>
  </si>
  <si>
    <t>(360 คะแนน)</t>
  </si>
  <si>
    <t>ปรับเป็น</t>
  </si>
  <si>
    <t>ร้อยละ100</t>
  </si>
  <si>
    <t>3 ครั้ง</t>
  </si>
  <si>
    <t>นายอริยะ คงสถิตย์*</t>
  </si>
  <si>
    <t>เข้าเรียน (1)</t>
  </si>
  <si>
    <t>มีส่วนร่วม (2)</t>
  </si>
  <si>
    <t>รวมเข้าเรียนและมีส่วนร่วม (3)</t>
  </si>
  <si>
    <t>ลงพื้นที่ (4)</t>
  </si>
  <si>
    <t>รวม (3)+(4)</t>
  </si>
  <si>
    <t>ร้อยละ 30</t>
  </si>
  <si>
    <t>(ร่างเกรดก่อนประชุมกรรมการ) รายวิชาการจัดทรัพยากรธรรมชาติและสิ่งแวดล้อมชุมชน ภาคเรียนที่ 2/2563</t>
  </si>
  <si>
    <t>(ร่างคะแนนงานกลุ่มก่อนประชุมกรรมการ) รายวิชาการจัดทรัพยากรธรรมชาติและสิ่งแวดล้อมชุมชน ภาคเรียนที่ 2/2562</t>
  </si>
  <si>
    <t>(ร่างคะแนนการมีส่วนร่วมก่อนประชุมกรรมการ) รายวิชาการจัดทรัพยากรธรรมชาติและสิ่งแวดล้อมชุมชน ภาคเรียนที่ 2/2563</t>
  </si>
  <si>
    <t>หมายเหตุ * ประสานงาน และติดตามผลในฐานะเป็นเจ้าของพื้นที่ ได้คะแนนพิเศษ 2%</t>
  </si>
  <si>
    <t>ปรับเป็นร้อยละ 40</t>
  </si>
  <si>
    <t>ร้อยละ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</si>
</sst>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222"/>
      <scheme val="minor"/>
    </font>
    <font>
      <b/>
      <sz val="18"/>
      <color theme="3"/>
      <name val="Cambria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43">
    <xf numFmtId="0" fontId="0" fillId="0" borderId="0"/>
    <xf numFmtId="0" fontId="4" fillId="0" borderId="0"/>
    <xf numFmtId="0" fontId="6" fillId="0" borderId="0" applyNumberFormat="0" applyFill="0" applyBorder="0" applyAlignment="0" applyProtection="0"/>
    <xf numFmtId="0" fontId="7" fillId="0" borderId="10" applyNumberFormat="0" applyFill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13" applyNumberFormat="0" applyAlignment="0" applyProtection="0"/>
    <xf numFmtId="0" fontId="14" fillId="7" borderId="14" applyNumberFormat="0" applyAlignment="0" applyProtection="0"/>
    <xf numFmtId="0" fontId="15" fillId="7" borderId="13" applyNumberFormat="0" applyAlignment="0" applyProtection="0"/>
    <xf numFmtId="0" fontId="16" fillId="0" borderId="15" applyNumberFormat="0" applyFill="0" applyAlignment="0" applyProtection="0"/>
    <xf numFmtId="0" fontId="17" fillId="8" borderId="16" applyNumberFormat="0" applyAlignment="0" applyProtection="0"/>
    <xf numFmtId="0" fontId="18" fillId="0" borderId="0" applyNumberFormat="0" applyFill="0" applyBorder="0" applyAlignment="0" applyProtection="0"/>
    <xf numFmtId="0" fontId="5" fillId="9" borderId="17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21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1" fillId="33" borderId="0" applyNumberFormat="0" applyBorder="0" applyAlignment="0" applyProtection="0"/>
  </cellStyleXfs>
  <cellXfs count="54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1" fontId="1" fillId="0" borderId="4" xfId="0" applyNumberFormat="1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3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/>
    </xf>
    <xf numFmtId="1" fontId="3" fillId="0" borderId="4" xfId="0" applyNumberFormat="1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0" fontId="1" fillId="0" borderId="19" xfId="0" applyFont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3" xfId="0" applyFont="1" applyBorder="1" applyAlignment="1">
      <alignment wrapText="1"/>
    </xf>
    <xf numFmtId="1" fontId="1" fillId="0" borderId="1" xfId="0" applyNumberFormat="1" applyFont="1" applyBorder="1" applyAlignment="1">
      <alignment horizontal="center" wrapText="1"/>
    </xf>
    <xf numFmtId="0" fontId="2" fillId="0" borderId="22" xfId="0" applyFont="1" applyBorder="1" applyAlignment="1">
      <alignment horizontal="center" vertical="center" wrapText="1"/>
    </xf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</cellXfs>
  <cellStyles count="43">
    <cellStyle name="20% - ส่วนที่ถูกเน้น1" xfId="20" builtinId="30" customBuiltin="1"/>
    <cellStyle name="20% - ส่วนที่ถูกเน้น2" xfId="24" builtinId="34" customBuiltin="1"/>
    <cellStyle name="20% - ส่วนที่ถูกเน้น3" xfId="28" builtinId="38" customBuiltin="1"/>
    <cellStyle name="20% - ส่วนที่ถูกเน้น4" xfId="32" builtinId="42" customBuiltin="1"/>
    <cellStyle name="20% - ส่วนที่ถูกเน้น5" xfId="36" builtinId="46" customBuiltin="1"/>
    <cellStyle name="20% - ส่วนที่ถูกเน้น6" xfId="40" builtinId="50" customBuiltin="1"/>
    <cellStyle name="40% - ส่วนที่ถูกเน้น1" xfId="21" builtinId="31" customBuiltin="1"/>
    <cellStyle name="40% - ส่วนที่ถูกเน้น2" xfId="25" builtinId="35" customBuiltin="1"/>
    <cellStyle name="40% - ส่วนที่ถูกเน้น3" xfId="29" builtinId="39" customBuiltin="1"/>
    <cellStyle name="40% - ส่วนที่ถูกเน้น4" xfId="33" builtinId="43" customBuiltin="1"/>
    <cellStyle name="40% - ส่วนที่ถูกเน้น5" xfId="37" builtinId="47" customBuiltin="1"/>
    <cellStyle name="40% - ส่วนที่ถูกเน้น6" xfId="41" builtinId="51" customBuiltin="1"/>
    <cellStyle name="60% - ส่วนที่ถูกเน้น1" xfId="22" builtinId="32" customBuiltin="1"/>
    <cellStyle name="60% - ส่วนที่ถูกเน้น2" xfId="26" builtinId="36" customBuiltin="1"/>
    <cellStyle name="60% - ส่วนที่ถูกเน้น3" xfId="30" builtinId="40" customBuiltin="1"/>
    <cellStyle name="60% - ส่วนที่ถูกเน้น4" xfId="34" builtinId="44" customBuiltin="1"/>
    <cellStyle name="60% - ส่วนที่ถูกเน้น5" xfId="38" builtinId="48" customBuiltin="1"/>
    <cellStyle name="60% - ส่วนที่ถูกเน้น6" xfId="42" builtinId="52" customBuiltin="1"/>
    <cellStyle name="Normal" xfId="0" builtinId="0"/>
    <cellStyle name="Normal 2" xfId="1"/>
    <cellStyle name="การคำนวณ" xfId="12" builtinId="22" customBuiltin="1"/>
    <cellStyle name="ข้อความเตือน" xfId="15" builtinId="11" customBuiltin="1"/>
    <cellStyle name="ข้อความอธิบาย" xfId="17" builtinId="53" customBuiltin="1"/>
    <cellStyle name="ชื่อเรื่อง" xfId="2" builtinId="15" customBuiltin="1"/>
    <cellStyle name="เซลล์ตรวจสอบ" xfId="14" builtinId="23" customBuiltin="1"/>
    <cellStyle name="เซลล์ที่มีการเชื่อมโยง" xfId="13" builtinId="24" customBuiltin="1"/>
    <cellStyle name="ดี" xfId="7" builtinId="26" customBuiltin="1"/>
    <cellStyle name="ป้อนค่า" xfId="10" builtinId="20" customBuiltin="1"/>
    <cellStyle name="ปานกลาง" xfId="9" builtinId="28" customBuiltin="1"/>
    <cellStyle name="ผลรวม" xfId="18" builtinId="25" customBuiltin="1"/>
    <cellStyle name="แย่" xfId="8" builtinId="27" customBuiltin="1"/>
    <cellStyle name="ส่วนที่ถูกเน้น1" xfId="19" builtinId="29" customBuiltin="1"/>
    <cellStyle name="ส่วนที่ถูกเน้น2" xfId="23" builtinId="33" customBuiltin="1"/>
    <cellStyle name="ส่วนที่ถูกเน้น3" xfId="27" builtinId="37" customBuiltin="1"/>
    <cellStyle name="ส่วนที่ถูกเน้น4" xfId="31" builtinId="41" customBuiltin="1"/>
    <cellStyle name="ส่วนที่ถูกเน้น5" xfId="35" builtinId="45" customBuiltin="1"/>
    <cellStyle name="ส่วนที่ถูกเน้น6" xfId="39" builtinId="49" customBuiltin="1"/>
    <cellStyle name="แสดงผล" xfId="11" builtinId="21" customBuiltin="1"/>
    <cellStyle name="หมายเหตุ" xfId="16" builtinId="10" customBuiltin="1"/>
    <cellStyle name="หัวเรื่อง 1" xfId="3" builtinId="16" customBuiltin="1"/>
    <cellStyle name="หัวเรื่อง 2" xfId="4" builtinId="17" customBuiltin="1"/>
    <cellStyle name="หัวเรื่อง 3" xfId="5" builtinId="18" customBuiltin="1"/>
    <cellStyle name="หัวเรื่อง 4" xfId="6" builtinId="1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เกรด!$J$6:$J$10</c:f>
              <c:strCache>
                <c:ptCount val="5"/>
                <c:pt idx="0">
                  <c:v>A</c:v>
                </c:pt>
                <c:pt idx="1">
                  <c:v>B+</c:v>
                </c:pt>
                <c:pt idx="2">
                  <c:v>B</c:v>
                </c:pt>
                <c:pt idx="3">
                  <c:v>C+</c:v>
                </c:pt>
                <c:pt idx="4">
                  <c:v>C</c:v>
                </c:pt>
              </c:strCache>
            </c:strRef>
          </c:cat>
          <c:val>
            <c:numRef>
              <c:f>เกรด!$K$6:$K$10</c:f>
              <c:numCache>
                <c:formatCode>General</c:formatCode>
                <c:ptCount val="5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669888"/>
        <c:axId val="114954240"/>
      </c:barChart>
      <c:catAx>
        <c:axId val="57669888"/>
        <c:scaling>
          <c:orientation val="minMax"/>
        </c:scaling>
        <c:delete val="0"/>
        <c:axPos val="b"/>
        <c:majorTickMark val="out"/>
        <c:minorTickMark val="none"/>
        <c:tickLblPos val="nextTo"/>
        <c:crossAx val="114954240"/>
        <c:crosses val="autoZero"/>
        <c:auto val="1"/>
        <c:lblAlgn val="ctr"/>
        <c:lblOffset val="100"/>
        <c:noMultiLvlLbl val="0"/>
      </c:catAx>
      <c:valAx>
        <c:axId val="1149542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76698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545041</xdr:colOff>
      <xdr:row>3</xdr:row>
      <xdr:rowOff>74083</xdr:rowOff>
    </xdr:from>
    <xdr:to>
      <xdr:col>17</xdr:col>
      <xdr:colOff>465666</xdr:colOff>
      <xdr:row>12</xdr:row>
      <xdr:rowOff>6350</xdr:rowOff>
    </xdr:to>
    <xdr:graphicFrame macro="">
      <xdr:nvGraphicFramePr>
        <xdr:cNvPr id="5" name="แผนภูมิ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zoomScale="90" zoomScaleNormal="90" workbookViewId="0">
      <pane xSplit="3" ySplit="5" topLeftCell="D6" activePane="bottomRight" state="frozen"/>
      <selection pane="topRight" activeCell="D1" sqref="D1"/>
      <selection pane="bottomLeft" activeCell="A4" sqref="A4"/>
      <selection pane="bottomRight" activeCell="O6" sqref="O6"/>
    </sheetView>
  </sheetViews>
  <sheetFormatPr defaultRowHeight="15"/>
  <cols>
    <col min="1" max="1" width="3.7109375" style="28" customWidth="1"/>
    <col min="2" max="2" width="14" style="28" customWidth="1"/>
    <col min="3" max="3" width="29.140625" style="28" customWidth="1"/>
    <col min="4" max="11" width="11.85546875" style="15" customWidth="1"/>
    <col min="12" max="12" width="14.42578125" style="15" customWidth="1"/>
    <col min="13" max="13" width="11.28515625" style="15" customWidth="1"/>
    <col min="14" max="14" width="13.7109375" style="15" customWidth="1"/>
    <col min="15" max="15" width="12.5703125" style="28" customWidth="1"/>
    <col min="16" max="16" width="9.140625" style="28"/>
    <col min="17" max="18" width="9.140625" style="15"/>
    <col min="19" max="19" width="13.7109375" style="15" customWidth="1"/>
    <col min="20" max="20" width="9.140625" style="15"/>
    <col min="21" max="16384" width="9.140625" style="28"/>
  </cols>
  <sheetData>
    <row r="1" spans="1:20" s="9" customFormat="1" ht="45.75" customHeight="1">
      <c r="A1" s="53" t="s">
        <v>68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Q1" s="8"/>
      <c r="R1" s="8"/>
      <c r="S1" s="8"/>
      <c r="T1" s="8"/>
    </row>
    <row r="2" spans="1:20" s="9" customFormat="1" ht="45.75" customHeight="1">
      <c r="D2" s="8"/>
      <c r="E2" s="8"/>
      <c r="F2" s="8"/>
      <c r="G2" s="8"/>
      <c r="H2" s="8"/>
      <c r="I2" s="8"/>
      <c r="J2" s="8"/>
      <c r="K2" s="8"/>
      <c r="L2" s="8"/>
      <c r="M2" s="8"/>
      <c r="N2" s="8"/>
      <c r="Q2" s="8"/>
      <c r="R2" s="8"/>
      <c r="S2" s="8"/>
      <c r="T2" s="8"/>
    </row>
    <row r="3" spans="1:20" s="9" customFormat="1" ht="28.5" customHeight="1">
      <c r="A3" s="1" t="s">
        <v>0</v>
      </c>
      <c r="B3" s="1" t="s">
        <v>1</v>
      </c>
      <c r="C3" s="1" t="s">
        <v>2</v>
      </c>
      <c r="D3" s="30" t="s">
        <v>60</v>
      </c>
      <c r="E3" s="31"/>
      <c r="F3" s="32" t="s">
        <v>61</v>
      </c>
      <c r="G3" s="33"/>
      <c r="H3" s="32" t="s">
        <v>62</v>
      </c>
      <c r="I3" s="48"/>
      <c r="J3" s="33"/>
      <c r="K3" s="30" t="s">
        <v>63</v>
      </c>
      <c r="L3" s="34"/>
      <c r="M3" s="31"/>
      <c r="N3" s="1" t="s">
        <v>64</v>
      </c>
      <c r="O3" s="10" t="s">
        <v>43</v>
      </c>
      <c r="Q3" s="8"/>
      <c r="R3" s="8"/>
      <c r="S3" s="8"/>
      <c r="T3" s="8"/>
    </row>
    <row r="4" spans="1:20" s="9" customFormat="1" ht="28.5" customHeight="1">
      <c r="A4" s="22"/>
      <c r="B4" s="22"/>
      <c r="C4" s="22"/>
      <c r="D4" s="22"/>
      <c r="E4" s="22"/>
      <c r="F4" s="45" t="s">
        <v>41</v>
      </c>
      <c r="G4" s="45" t="s">
        <v>42</v>
      </c>
      <c r="H4" s="50"/>
      <c r="I4" s="50" t="s">
        <v>43</v>
      </c>
      <c r="J4" s="51" t="s">
        <v>56</v>
      </c>
      <c r="K4" s="51"/>
      <c r="L4" s="27"/>
      <c r="M4" s="27"/>
      <c r="N4" s="22"/>
      <c r="O4" s="19"/>
      <c r="Q4" s="8"/>
      <c r="R4" s="8"/>
      <c r="S4" s="8"/>
      <c r="T4" s="8"/>
    </row>
    <row r="5" spans="1:20" s="9" customFormat="1" ht="28.5" customHeight="1">
      <c r="A5" s="2"/>
      <c r="B5" s="2"/>
      <c r="C5" s="2"/>
      <c r="D5" s="14" t="s">
        <v>39</v>
      </c>
      <c r="E5" s="24" t="s">
        <v>6</v>
      </c>
      <c r="F5" s="14" t="s">
        <v>40</v>
      </c>
      <c r="G5" s="14" t="s">
        <v>6</v>
      </c>
      <c r="H5" s="14" t="s">
        <v>55</v>
      </c>
      <c r="I5" s="49" t="s">
        <v>57</v>
      </c>
      <c r="J5" s="49" t="s">
        <v>7</v>
      </c>
      <c r="K5" s="14" t="s">
        <v>58</v>
      </c>
      <c r="L5" s="14" t="s">
        <v>6</v>
      </c>
      <c r="M5" s="2" t="s">
        <v>7</v>
      </c>
      <c r="N5" s="23" t="s">
        <v>9</v>
      </c>
      <c r="O5" s="14" t="s">
        <v>65</v>
      </c>
      <c r="Q5" s="8"/>
      <c r="R5" s="8"/>
      <c r="S5" s="8"/>
      <c r="T5" s="8"/>
    </row>
    <row r="6" spans="1:20" s="9" customFormat="1" ht="24" customHeight="1">
      <c r="A6" s="3">
        <v>1</v>
      </c>
      <c r="B6" s="21">
        <v>61102108105</v>
      </c>
      <c r="C6" s="21" t="s">
        <v>31</v>
      </c>
      <c r="D6" s="18">
        <v>130</v>
      </c>
      <c r="E6" s="18">
        <f>D6*100/140</f>
        <v>92.857142857142861</v>
      </c>
      <c r="F6" s="4">
        <v>10</v>
      </c>
      <c r="G6" s="4">
        <v>90</v>
      </c>
      <c r="H6" s="4">
        <f>SUM(D6:G6)</f>
        <v>322.85714285714289</v>
      </c>
      <c r="I6" s="4">
        <f>100*H6/360</f>
        <v>89.682539682539698</v>
      </c>
      <c r="J6" s="4">
        <f>I6*0.5</f>
        <v>44.841269841269849</v>
      </c>
      <c r="K6" s="4">
        <v>3</v>
      </c>
      <c r="L6" s="4">
        <f>100*K6/3</f>
        <v>100</v>
      </c>
      <c r="M6" s="4">
        <f>L6*0.5</f>
        <v>50</v>
      </c>
      <c r="N6" s="4">
        <f>J6+M6</f>
        <v>94.841269841269849</v>
      </c>
      <c r="O6" s="38">
        <f>N6*0.3</f>
        <v>28.452380952380953</v>
      </c>
      <c r="Q6" s="8"/>
      <c r="R6" s="8"/>
      <c r="S6" s="8"/>
      <c r="T6" s="8"/>
    </row>
    <row r="7" spans="1:20" s="9" customFormat="1" ht="24" customHeight="1">
      <c r="A7" s="3">
        <v>2</v>
      </c>
      <c r="B7" s="21">
        <v>61102108108</v>
      </c>
      <c r="C7" s="21" t="s">
        <v>32</v>
      </c>
      <c r="D7" s="18">
        <v>120</v>
      </c>
      <c r="E7" s="18">
        <f t="shared" ref="E7:E11" si="0">D7*100/140</f>
        <v>85.714285714285708</v>
      </c>
      <c r="F7" s="4">
        <v>20</v>
      </c>
      <c r="G7" s="4">
        <v>80</v>
      </c>
      <c r="H7" s="4">
        <f t="shared" ref="H7:H11" si="1">SUM(D7:G7)</f>
        <v>305.71428571428572</v>
      </c>
      <c r="I7" s="4">
        <f t="shared" ref="I7:I11" si="2">100*H7/360</f>
        <v>84.920634920634924</v>
      </c>
      <c r="J7" s="4">
        <f t="shared" ref="J7:J11" si="3">I7*0.5</f>
        <v>42.460317460317462</v>
      </c>
      <c r="K7" s="4">
        <v>2</v>
      </c>
      <c r="L7" s="4">
        <f t="shared" ref="L7:L11" si="4">100*K7/3</f>
        <v>66.666666666666671</v>
      </c>
      <c r="M7" s="4">
        <f t="shared" ref="M7:M11" si="5">L7*0.5</f>
        <v>33.333333333333336</v>
      </c>
      <c r="N7" s="4">
        <f t="shared" ref="N7:N11" si="6">J7+M7</f>
        <v>75.793650793650798</v>
      </c>
      <c r="O7" s="38">
        <f t="shared" ref="O7:O11" si="7">N7*0.3</f>
        <v>22.738095238095237</v>
      </c>
      <c r="Q7" s="8"/>
      <c r="R7" s="8"/>
      <c r="S7" s="8"/>
      <c r="T7" s="8"/>
    </row>
    <row r="8" spans="1:20" s="9" customFormat="1" ht="24" customHeight="1">
      <c r="A8" s="3">
        <v>3</v>
      </c>
      <c r="B8" s="21">
        <v>61102108109</v>
      </c>
      <c r="C8" s="21" t="s">
        <v>33</v>
      </c>
      <c r="D8" s="18">
        <v>130</v>
      </c>
      <c r="E8" s="18">
        <f t="shared" si="0"/>
        <v>92.857142857142861</v>
      </c>
      <c r="F8" s="4"/>
      <c r="G8" s="4">
        <v>80</v>
      </c>
      <c r="H8" s="4">
        <f t="shared" si="1"/>
        <v>302.85714285714289</v>
      </c>
      <c r="I8" s="4">
        <f t="shared" si="2"/>
        <v>84.126984126984141</v>
      </c>
      <c r="J8" s="4">
        <f t="shared" si="3"/>
        <v>42.06349206349207</v>
      </c>
      <c r="K8" s="4">
        <v>2</v>
      </c>
      <c r="L8" s="4">
        <f t="shared" si="4"/>
        <v>66.666666666666671</v>
      </c>
      <c r="M8" s="4">
        <f t="shared" si="5"/>
        <v>33.333333333333336</v>
      </c>
      <c r="N8" s="4">
        <f t="shared" si="6"/>
        <v>75.396825396825406</v>
      </c>
      <c r="O8" s="38">
        <f t="shared" si="7"/>
        <v>22.61904761904762</v>
      </c>
      <c r="Q8" s="8"/>
      <c r="R8" s="8"/>
      <c r="S8" s="8"/>
      <c r="T8" s="8"/>
    </row>
    <row r="9" spans="1:20" s="9" customFormat="1" ht="24" customHeight="1">
      <c r="A9" s="3">
        <v>4</v>
      </c>
      <c r="B9" s="21">
        <v>61102108112</v>
      </c>
      <c r="C9" s="21" t="s">
        <v>34</v>
      </c>
      <c r="D9" s="4">
        <v>140</v>
      </c>
      <c r="E9" s="18">
        <f t="shared" si="0"/>
        <v>100</v>
      </c>
      <c r="F9" s="4">
        <v>20</v>
      </c>
      <c r="G9" s="4">
        <v>100</v>
      </c>
      <c r="H9" s="4">
        <f t="shared" si="1"/>
        <v>360</v>
      </c>
      <c r="I9" s="4">
        <f t="shared" si="2"/>
        <v>100</v>
      </c>
      <c r="J9" s="4">
        <f t="shared" si="3"/>
        <v>50</v>
      </c>
      <c r="K9" s="4">
        <v>3</v>
      </c>
      <c r="L9" s="4">
        <f t="shared" si="4"/>
        <v>100</v>
      </c>
      <c r="M9" s="4">
        <f t="shared" si="5"/>
        <v>50</v>
      </c>
      <c r="N9" s="4">
        <f t="shared" si="6"/>
        <v>100</v>
      </c>
      <c r="O9" s="38">
        <f t="shared" si="7"/>
        <v>30</v>
      </c>
      <c r="Q9" s="8"/>
      <c r="R9" s="8"/>
      <c r="S9" s="8"/>
      <c r="T9" s="8"/>
    </row>
    <row r="10" spans="1:20" s="9" customFormat="1" ht="24" customHeight="1">
      <c r="A10" s="3">
        <v>5</v>
      </c>
      <c r="B10" s="21">
        <v>61102108113</v>
      </c>
      <c r="C10" s="21" t="s">
        <v>35</v>
      </c>
      <c r="D10" s="4">
        <v>130</v>
      </c>
      <c r="E10" s="18">
        <f t="shared" si="0"/>
        <v>92.857142857142861</v>
      </c>
      <c r="F10" s="4">
        <v>20</v>
      </c>
      <c r="G10" s="4">
        <v>90</v>
      </c>
      <c r="H10" s="4">
        <f t="shared" si="1"/>
        <v>332.85714285714289</v>
      </c>
      <c r="I10" s="4">
        <f t="shared" si="2"/>
        <v>92.460317460317469</v>
      </c>
      <c r="J10" s="4">
        <f t="shared" si="3"/>
        <v>46.230158730158735</v>
      </c>
      <c r="K10" s="4">
        <v>2</v>
      </c>
      <c r="L10" s="4">
        <f t="shared" si="4"/>
        <v>66.666666666666671</v>
      </c>
      <c r="M10" s="4">
        <f t="shared" si="5"/>
        <v>33.333333333333336</v>
      </c>
      <c r="N10" s="4">
        <f t="shared" si="6"/>
        <v>79.563492063492077</v>
      </c>
      <c r="O10" s="38">
        <f t="shared" si="7"/>
        <v>23.869047619047624</v>
      </c>
      <c r="Q10" s="8"/>
      <c r="R10" s="8"/>
      <c r="S10" s="8"/>
      <c r="T10" s="8"/>
    </row>
    <row r="11" spans="1:20" s="9" customFormat="1" ht="24" customHeight="1">
      <c r="A11" s="3">
        <v>6</v>
      </c>
      <c r="B11" s="21">
        <v>61102108114</v>
      </c>
      <c r="C11" s="21" t="s">
        <v>36</v>
      </c>
      <c r="D11" s="4">
        <v>95</v>
      </c>
      <c r="E11" s="18">
        <f t="shared" si="0"/>
        <v>67.857142857142861</v>
      </c>
      <c r="F11" s="4">
        <v>10</v>
      </c>
      <c r="G11" s="4">
        <v>70</v>
      </c>
      <c r="H11" s="4">
        <f t="shared" si="1"/>
        <v>242.85714285714286</v>
      </c>
      <c r="I11" s="4">
        <f t="shared" si="2"/>
        <v>67.460317460317455</v>
      </c>
      <c r="J11" s="4">
        <f t="shared" si="3"/>
        <v>33.730158730158728</v>
      </c>
      <c r="K11" s="4">
        <v>1</v>
      </c>
      <c r="L11" s="4">
        <f t="shared" si="4"/>
        <v>33.333333333333336</v>
      </c>
      <c r="M11" s="4">
        <f t="shared" si="5"/>
        <v>16.666666666666668</v>
      </c>
      <c r="N11" s="4">
        <f t="shared" si="6"/>
        <v>50.396825396825392</v>
      </c>
      <c r="O11" s="38">
        <f t="shared" si="7"/>
        <v>15.119047619047617</v>
      </c>
      <c r="Q11" s="8"/>
      <c r="R11" s="8"/>
      <c r="S11" s="8"/>
      <c r="T11" s="8"/>
    </row>
    <row r="12" spans="1:20" s="9" customFormat="1" ht="24" customHeight="1">
      <c r="A12" s="3"/>
      <c r="B12" s="5" t="s">
        <v>4</v>
      </c>
      <c r="C12" s="6"/>
      <c r="D12" s="16">
        <f>MAX(D6:D11)</f>
        <v>140</v>
      </c>
      <c r="E12" s="16">
        <f t="shared" ref="E12:O12" si="8">MAX(E6:E11)</f>
        <v>100</v>
      </c>
      <c r="F12" s="16">
        <f t="shared" si="8"/>
        <v>20</v>
      </c>
      <c r="G12" s="16">
        <f t="shared" si="8"/>
        <v>100</v>
      </c>
      <c r="H12" s="16">
        <f t="shared" si="8"/>
        <v>360</v>
      </c>
      <c r="I12" s="16">
        <f t="shared" si="8"/>
        <v>100</v>
      </c>
      <c r="J12" s="16">
        <f t="shared" si="8"/>
        <v>50</v>
      </c>
      <c r="K12" s="16">
        <f t="shared" si="8"/>
        <v>3</v>
      </c>
      <c r="L12" s="16">
        <f t="shared" si="8"/>
        <v>100</v>
      </c>
      <c r="M12" s="16">
        <f t="shared" si="8"/>
        <v>50</v>
      </c>
      <c r="N12" s="16">
        <f t="shared" si="8"/>
        <v>100</v>
      </c>
      <c r="O12" s="16">
        <f t="shared" si="8"/>
        <v>30</v>
      </c>
      <c r="Q12" s="8"/>
      <c r="R12" s="8"/>
      <c r="S12" s="8"/>
      <c r="T12" s="8"/>
    </row>
    <row r="13" spans="1:20" s="9" customFormat="1" ht="24" customHeight="1">
      <c r="A13" s="3"/>
      <c r="B13" s="5" t="s">
        <v>5</v>
      </c>
      <c r="C13" s="6"/>
      <c r="D13" s="16">
        <f>MIN(D6:D11)</f>
        <v>95</v>
      </c>
      <c r="E13" s="16">
        <f t="shared" ref="E13:O13" si="9">MIN(E6:E11)</f>
        <v>67.857142857142861</v>
      </c>
      <c r="F13" s="16">
        <f t="shared" si="9"/>
        <v>10</v>
      </c>
      <c r="G13" s="16">
        <f t="shared" si="9"/>
        <v>70</v>
      </c>
      <c r="H13" s="16">
        <f t="shared" si="9"/>
        <v>242.85714285714286</v>
      </c>
      <c r="I13" s="16">
        <f t="shared" si="9"/>
        <v>67.460317460317455</v>
      </c>
      <c r="J13" s="16">
        <f t="shared" si="9"/>
        <v>33.730158730158728</v>
      </c>
      <c r="K13" s="16">
        <f t="shared" si="9"/>
        <v>1</v>
      </c>
      <c r="L13" s="16">
        <f t="shared" si="9"/>
        <v>33.333333333333336</v>
      </c>
      <c r="M13" s="16">
        <f t="shared" si="9"/>
        <v>16.666666666666668</v>
      </c>
      <c r="N13" s="16">
        <f t="shared" si="9"/>
        <v>50.396825396825392</v>
      </c>
      <c r="O13" s="16">
        <f t="shared" si="9"/>
        <v>15.119047619047617</v>
      </c>
      <c r="Q13" s="8"/>
      <c r="R13" s="8"/>
      <c r="S13" s="8"/>
      <c r="T13" s="8"/>
    </row>
    <row r="14" spans="1:20" s="9" customFormat="1" ht="24" customHeight="1">
      <c r="A14" s="3"/>
      <c r="B14" s="5" t="s">
        <v>3</v>
      </c>
      <c r="C14" s="6"/>
      <c r="D14" s="16">
        <f>AVERAGE(D6:D11)</f>
        <v>124.16666666666667</v>
      </c>
      <c r="E14" s="16">
        <f t="shared" ref="E14:O14" si="10">AVERAGE(E6:E11)</f>
        <v>88.690476190476204</v>
      </c>
      <c r="F14" s="16">
        <f t="shared" si="10"/>
        <v>16</v>
      </c>
      <c r="G14" s="16">
        <f t="shared" si="10"/>
        <v>85</v>
      </c>
      <c r="H14" s="16">
        <f t="shared" si="10"/>
        <v>311.1904761904762</v>
      </c>
      <c r="I14" s="16">
        <f t="shared" si="10"/>
        <v>86.44179894179895</v>
      </c>
      <c r="J14" s="16">
        <f t="shared" si="10"/>
        <v>43.220899470899475</v>
      </c>
      <c r="K14" s="16">
        <f t="shared" si="10"/>
        <v>2.1666666666666665</v>
      </c>
      <c r="L14" s="16">
        <f t="shared" si="10"/>
        <v>72.222222222222229</v>
      </c>
      <c r="M14" s="16">
        <f t="shared" si="10"/>
        <v>36.111111111111114</v>
      </c>
      <c r="N14" s="16">
        <f t="shared" si="10"/>
        <v>79.332010582010597</v>
      </c>
      <c r="O14" s="16">
        <f t="shared" si="10"/>
        <v>23.799603174603174</v>
      </c>
      <c r="Q14" s="8"/>
      <c r="R14" s="8"/>
      <c r="S14" s="8"/>
      <c r="T14" s="8"/>
    </row>
    <row r="15" spans="1:20" s="9" customFormat="1" ht="24" customHeight="1">
      <c r="A15" s="3"/>
      <c r="R15" s="8"/>
      <c r="S15" s="8"/>
      <c r="T15" s="8"/>
    </row>
    <row r="16" spans="1:20" s="9" customFormat="1" ht="24" customHeight="1">
      <c r="A16" s="3"/>
      <c r="Q16" s="20" t="s">
        <v>8</v>
      </c>
      <c r="R16" s="8"/>
      <c r="S16" s="8"/>
      <c r="T16" s="8"/>
    </row>
    <row r="17" spans="1:20" s="9" customFormat="1" ht="24" customHeight="1">
      <c r="A17" s="3"/>
      <c r="Q17" s="8"/>
      <c r="R17" s="8"/>
      <c r="S17" s="8"/>
      <c r="T17" s="8"/>
    </row>
    <row r="18" spans="1:20" s="9" customFormat="1" ht="24" customHeight="1">
      <c r="A18" s="8"/>
      <c r="B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Q18" s="8"/>
      <c r="R18" s="8"/>
      <c r="S18" s="8"/>
      <c r="T18" s="8"/>
    </row>
    <row r="19" spans="1:20" s="9" customFormat="1" ht="24" customHeight="1">
      <c r="A19" s="13"/>
      <c r="B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Q19" s="8"/>
      <c r="R19" s="8"/>
      <c r="S19" s="8"/>
      <c r="T19" s="8"/>
    </row>
    <row r="20" spans="1:20" s="9" customFormat="1" ht="24" customHeight="1">
      <c r="A20" s="8"/>
      <c r="B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Q20" s="8"/>
      <c r="R20" s="8"/>
      <c r="S20" s="8"/>
      <c r="T20" s="8"/>
    </row>
    <row r="21" spans="1:20" s="9" customFormat="1" ht="24" customHeight="1">
      <c r="A21" s="8"/>
      <c r="B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Q21" s="8"/>
      <c r="R21" s="8"/>
      <c r="S21" s="8"/>
      <c r="T21" s="8"/>
    </row>
    <row r="22" spans="1:20" s="9" customFormat="1" ht="24" customHeight="1">
      <c r="A22" s="8"/>
      <c r="B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17"/>
      <c r="O22" s="8"/>
      <c r="Q22" s="8"/>
      <c r="R22" s="8"/>
      <c r="S22" s="8"/>
      <c r="T22" s="8"/>
    </row>
    <row r="23" spans="1:20" s="9" customFormat="1" ht="24" customHeight="1">
      <c r="A23" s="8"/>
      <c r="B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17"/>
      <c r="O23" s="8"/>
      <c r="Q23" s="8"/>
      <c r="R23" s="8"/>
      <c r="S23" s="8"/>
      <c r="T23" s="8"/>
    </row>
    <row r="24" spans="1:20" s="9" customFormat="1" ht="24" customHeight="1">
      <c r="A24" s="8"/>
      <c r="B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17"/>
      <c r="O24" s="8"/>
      <c r="Q24" s="8"/>
      <c r="R24" s="8"/>
      <c r="S24" s="8"/>
      <c r="T24" s="8"/>
    </row>
    <row r="25" spans="1:20" s="9" customFormat="1" ht="24" customHeight="1">
      <c r="A25" s="8"/>
      <c r="B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17"/>
      <c r="O25" s="8"/>
      <c r="Q25" s="8"/>
      <c r="R25" s="8"/>
      <c r="S25" s="8"/>
      <c r="T25" s="8"/>
    </row>
    <row r="26" spans="1:20" s="9" customFormat="1" ht="24" customHeight="1">
      <c r="A26" s="8"/>
      <c r="B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17"/>
      <c r="O26" s="8"/>
      <c r="Q26" s="8"/>
      <c r="R26" s="8"/>
      <c r="S26" s="8"/>
      <c r="T26" s="8"/>
    </row>
    <row r="27" spans="1:20" s="9" customFormat="1" ht="24" customHeight="1">
      <c r="A27" s="8"/>
      <c r="B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17"/>
      <c r="O27" s="8"/>
      <c r="Q27" s="8"/>
      <c r="R27" s="8"/>
      <c r="S27" s="8"/>
      <c r="T27" s="8"/>
    </row>
    <row r="28" spans="1:20" s="9" customFormat="1" ht="24" customHeight="1">
      <c r="A28" s="8"/>
      <c r="B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17"/>
      <c r="O28" s="8"/>
      <c r="Q28" s="8"/>
      <c r="R28" s="8"/>
      <c r="S28" s="8"/>
      <c r="T28" s="8"/>
    </row>
    <row r="29" spans="1:20" s="9" customFormat="1" ht="24" customHeight="1">
      <c r="A29" s="8"/>
      <c r="B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7"/>
      <c r="O29" s="8"/>
      <c r="Q29" s="8"/>
      <c r="R29" s="8"/>
      <c r="S29" s="8"/>
      <c r="T29" s="8"/>
    </row>
    <row r="30" spans="1:20" s="9" customFormat="1" ht="24" customHeight="1">
      <c r="B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17"/>
      <c r="Q30" s="8"/>
      <c r="R30" s="8"/>
      <c r="S30" s="8"/>
      <c r="T30" s="8"/>
    </row>
    <row r="31" spans="1:20" s="9" customFormat="1" ht="24" customHeight="1">
      <c r="B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17"/>
      <c r="Q31" s="8"/>
      <c r="R31" s="8"/>
      <c r="S31" s="8"/>
      <c r="T31" s="8"/>
    </row>
    <row r="32" spans="1:20" s="9" customFormat="1" ht="45.75" customHeight="1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Q32" s="8"/>
      <c r="R32" s="8"/>
      <c r="S32" s="8"/>
      <c r="T32" s="8"/>
    </row>
    <row r="33" spans="4:20" s="9" customFormat="1" ht="45.75" customHeight="1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Q33" s="8"/>
      <c r="R33" s="8"/>
      <c r="S33" s="8"/>
      <c r="T33" s="8"/>
    </row>
    <row r="34" spans="4:20" s="9" customFormat="1" ht="45.75" customHeight="1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Q34" s="8"/>
      <c r="R34" s="8"/>
      <c r="S34" s="8"/>
      <c r="T34" s="8"/>
    </row>
    <row r="35" spans="4:20" s="9" customFormat="1" ht="45.75" customHeight="1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Q35" s="8"/>
      <c r="R35" s="8"/>
      <c r="S35" s="8"/>
      <c r="T35" s="8"/>
    </row>
    <row r="36" spans="4:20" s="9" customFormat="1" ht="45.75" customHeight="1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Q36" s="8"/>
      <c r="R36" s="8"/>
      <c r="S36" s="8"/>
      <c r="T36" s="8"/>
    </row>
    <row r="37" spans="4:20" s="9" customFormat="1" ht="45.75" customHeight="1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Q37" s="8"/>
      <c r="R37" s="8"/>
      <c r="S37" s="8"/>
      <c r="T37" s="8"/>
    </row>
    <row r="38" spans="4:20" s="9" customFormat="1" ht="45.75" customHeight="1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Q38" s="8"/>
      <c r="R38" s="8"/>
      <c r="S38" s="8"/>
      <c r="T38" s="8"/>
    </row>
    <row r="39" spans="4:20" s="9" customFormat="1" ht="45.75" customHeight="1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Q39" s="8"/>
      <c r="R39" s="8"/>
      <c r="S39" s="8"/>
      <c r="T39" s="8"/>
    </row>
    <row r="40" spans="4:20" s="9" customFormat="1" ht="45.75" customHeight="1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Q40" s="8"/>
      <c r="R40" s="8"/>
      <c r="S40" s="8"/>
      <c r="T40" s="8"/>
    </row>
    <row r="41" spans="4:20" s="9" customFormat="1" ht="45.75" customHeight="1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Q41" s="8"/>
      <c r="R41" s="8"/>
      <c r="S41" s="8"/>
      <c r="T41" s="8"/>
    </row>
    <row r="42" spans="4:20" s="9" customFormat="1" ht="45.75" customHeight="1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Q42" s="8"/>
      <c r="R42" s="8"/>
      <c r="S42" s="8"/>
      <c r="T42" s="8"/>
    </row>
    <row r="43" spans="4:20" s="9" customFormat="1" ht="45.75" customHeight="1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Q43" s="8"/>
      <c r="R43" s="8"/>
      <c r="S43" s="8"/>
      <c r="T43" s="8"/>
    </row>
    <row r="44" spans="4:20" s="9" customFormat="1" ht="45.75" customHeight="1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Q44" s="8"/>
      <c r="R44" s="8"/>
      <c r="S44" s="8"/>
      <c r="T44" s="8"/>
    </row>
    <row r="45" spans="4:20" s="9" customFormat="1" ht="45.75" customHeight="1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Q45" s="8"/>
      <c r="R45" s="8"/>
      <c r="S45" s="8"/>
      <c r="T45" s="8"/>
    </row>
    <row r="46" spans="4:20" s="9" customFormat="1" ht="45.75" customHeight="1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Q46" s="8"/>
      <c r="R46" s="8"/>
      <c r="S46" s="8"/>
      <c r="T46" s="8"/>
    </row>
    <row r="47" spans="4:20" s="9" customFormat="1" ht="45.75" customHeight="1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Q47" s="8"/>
      <c r="R47" s="8"/>
      <c r="S47" s="8"/>
      <c r="T47" s="8"/>
    </row>
    <row r="48" spans="4:20" s="9" customFormat="1" ht="45.75" customHeight="1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Q48" s="8"/>
      <c r="R48" s="8"/>
      <c r="S48" s="8"/>
      <c r="T48" s="8"/>
    </row>
    <row r="49" spans="4:20" s="9" customFormat="1" ht="45.75" customHeight="1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Q49" s="8"/>
      <c r="R49" s="8"/>
      <c r="S49" s="8"/>
      <c r="T49" s="8"/>
    </row>
    <row r="50" spans="4:20" s="9" customFormat="1" ht="45.75" customHeight="1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Q50" s="8"/>
      <c r="R50" s="8"/>
      <c r="S50" s="8"/>
      <c r="T50" s="8"/>
    </row>
    <row r="51" spans="4:20" s="9" customFormat="1" ht="45.75" customHeight="1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Q51" s="8"/>
      <c r="R51" s="8"/>
      <c r="S51" s="8"/>
      <c r="T51" s="8"/>
    </row>
    <row r="52" spans="4:20" s="9" customFormat="1" ht="45.75" customHeight="1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Q52" s="8"/>
      <c r="R52" s="8"/>
      <c r="S52" s="8"/>
      <c r="T52" s="8"/>
    </row>
    <row r="53" spans="4:20" s="9" customFormat="1" ht="45.75" customHeight="1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Q53" s="8"/>
      <c r="R53" s="8"/>
      <c r="S53" s="8"/>
      <c r="T53" s="8"/>
    </row>
    <row r="54" spans="4:20" ht="45.75" customHeight="1"/>
    <row r="55" spans="4:20" ht="45.75" customHeight="1"/>
    <row r="56" spans="4:20" ht="45.75" customHeight="1"/>
    <row r="57" spans="4:20" ht="45.75" customHeight="1"/>
    <row r="58" spans="4:20" ht="45.75" customHeight="1"/>
    <row r="59" spans="4:20" ht="45.75" customHeight="1"/>
    <row r="60" spans="4:20" ht="45.75" customHeight="1"/>
    <row r="61" spans="4:20" ht="45.75" customHeight="1"/>
    <row r="62" spans="4:20" ht="45.75" customHeight="1"/>
    <row r="63" spans="4:20" ht="45.75" customHeight="1"/>
  </sheetData>
  <mergeCells count="4">
    <mergeCell ref="D3:E3"/>
    <mergeCell ref="F3:G3"/>
    <mergeCell ref="H3:J3"/>
    <mergeCell ref="K3:M3"/>
  </mergeCells>
  <pageMargins left="0.7" right="0.7" top="0.75" bottom="0.75" header="0.3" footer="0.3"/>
  <pageSetup scale="8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zoomScale="90" zoomScaleNormal="90" workbookViewId="0">
      <pane xSplit="3" ySplit="4" topLeftCell="D5" activePane="bottomRight" state="frozen"/>
      <selection pane="topRight" activeCell="D1" sqref="D1"/>
      <selection pane="bottomLeft" activeCell="A4" sqref="A4"/>
      <selection pane="bottomRight" activeCell="K5" sqref="K5"/>
    </sheetView>
  </sheetViews>
  <sheetFormatPr defaultRowHeight="15"/>
  <cols>
    <col min="1" max="1" width="3.7109375" style="28" customWidth="1"/>
    <col min="2" max="2" width="14" style="28" customWidth="1"/>
    <col min="3" max="3" width="29.140625" style="28" customWidth="1"/>
    <col min="4" max="5" width="15.28515625" style="15" customWidth="1"/>
    <col min="6" max="6" width="20.140625" style="15" customWidth="1"/>
    <col min="7" max="7" width="15.28515625" style="15" customWidth="1"/>
    <col min="8" max="10" width="13.7109375" style="15" customWidth="1"/>
    <col min="11" max="11" width="13.7109375" style="28" customWidth="1"/>
    <col min="12" max="12" width="9.140625" style="28"/>
    <col min="13" max="14" width="9.140625" style="15"/>
    <col min="15" max="15" width="13.7109375" style="15" customWidth="1"/>
    <col min="16" max="16" width="9.140625" style="15"/>
    <col min="17" max="16384" width="9.140625" style="28"/>
  </cols>
  <sheetData>
    <row r="1" spans="1:16" s="9" customFormat="1" ht="45.75" customHeight="1">
      <c r="A1" s="53" t="s">
        <v>67</v>
      </c>
      <c r="B1" s="53"/>
      <c r="C1" s="53"/>
      <c r="D1" s="53"/>
      <c r="E1" s="53"/>
      <c r="F1" s="53"/>
      <c r="G1" s="53"/>
      <c r="H1" s="53"/>
      <c r="I1" s="53"/>
      <c r="J1" s="53"/>
      <c r="K1" s="53"/>
      <c r="M1" s="8"/>
      <c r="N1" s="8"/>
      <c r="O1" s="8"/>
      <c r="P1" s="8"/>
    </row>
    <row r="2" spans="1:16" s="9" customFormat="1" ht="45.75" customHeight="1">
      <c r="D2" s="8"/>
      <c r="E2" s="8"/>
      <c r="F2" s="8"/>
      <c r="G2" s="8"/>
      <c r="H2" s="8"/>
      <c r="I2" s="8"/>
      <c r="J2" s="8"/>
      <c r="M2" s="8"/>
      <c r="N2" s="8"/>
      <c r="O2" s="8"/>
      <c r="P2" s="8"/>
    </row>
    <row r="3" spans="1:16" s="9" customFormat="1" ht="52.5" customHeight="1">
      <c r="A3" s="1" t="s">
        <v>0</v>
      </c>
      <c r="B3" s="1" t="s">
        <v>1</v>
      </c>
      <c r="C3" s="1" t="s">
        <v>2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44</v>
      </c>
      <c r="I3" s="1" t="s">
        <v>8</v>
      </c>
      <c r="J3" s="34" t="s">
        <v>50</v>
      </c>
      <c r="K3" s="36" t="s">
        <v>70</v>
      </c>
      <c r="M3" s="8"/>
      <c r="N3" s="8"/>
      <c r="O3" s="8"/>
      <c r="P3" s="8"/>
    </row>
    <row r="4" spans="1:16" s="9" customFormat="1" ht="28.5" customHeight="1">
      <c r="A4" s="2"/>
      <c r="B4" s="2"/>
      <c r="C4" s="2"/>
      <c r="D4" s="23" t="s">
        <v>6</v>
      </c>
      <c r="E4" s="23" t="s">
        <v>6</v>
      </c>
      <c r="F4" s="23" t="s">
        <v>6</v>
      </c>
      <c r="G4" s="23" t="s">
        <v>6</v>
      </c>
      <c r="H4" s="23" t="s">
        <v>6</v>
      </c>
      <c r="I4" s="23" t="s">
        <v>49</v>
      </c>
      <c r="J4" s="35"/>
      <c r="K4" s="37"/>
      <c r="M4" s="8"/>
      <c r="N4" s="8"/>
      <c r="O4" s="8"/>
      <c r="P4" s="8"/>
    </row>
    <row r="5" spans="1:16" s="9" customFormat="1" ht="24" customHeight="1">
      <c r="A5" s="3">
        <v>1</v>
      </c>
      <c r="B5" s="21">
        <v>61102108105</v>
      </c>
      <c r="C5" s="25" t="s">
        <v>31</v>
      </c>
      <c r="D5" s="26">
        <v>85</v>
      </c>
      <c r="E5" s="26">
        <v>80</v>
      </c>
      <c r="F5" s="26">
        <v>80</v>
      </c>
      <c r="G5" s="26">
        <v>75</v>
      </c>
      <c r="H5" s="26">
        <v>75</v>
      </c>
      <c r="I5" s="4">
        <f>SUM(D5:H5)</f>
        <v>395</v>
      </c>
      <c r="J5" s="4">
        <f>100*I5/500</f>
        <v>79</v>
      </c>
      <c r="K5" s="38">
        <f>J5*0.4</f>
        <v>31.6</v>
      </c>
      <c r="M5" s="8"/>
      <c r="N5" s="8"/>
      <c r="O5" s="8"/>
      <c r="P5" s="8"/>
    </row>
    <row r="6" spans="1:16" s="9" customFormat="1" ht="24" customHeight="1">
      <c r="A6" s="3">
        <v>2</v>
      </c>
      <c r="B6" s="21">
        <v>61102108108</v>
      </c>
      <c r="C6" s="25" t="s">
        <v>32</v>
      </c>
      <c r="D6" s="26">
        <v>75</v>
      </c>
      <c r="E6" s="26">
        <v>75</v>
      </c>
      <c r="F6" s="26">
        <v>75</v>
      </c>
      <c r="G6" s="26">
        <v>70</v>
      </c>
      <c r="H6" s="26">
        <v>75</v>
      </c>
      <c r="I6" s="4">
        <f t="shared" ref="I6:I10" si="0">SUM(D6:H6)</f>
        <v>370</v>
      </c>
      <c r="J6" s="4">
        <f t="shared" ref="J6:J10" si="1">100*I6/500</f>
        <v>74</v>
      </c>
      <c r="K6" s="38">
        <f t="shared" ref="K6:K10" si="2">J6*0.4</f>
        <v>29.6</v>
      </c>
      <c r="M6" s="8"/>
      <c r="N6" s="8"/>
      <c r="O6" s="8"/>
      <c r="P6" s="8"/>
    </row>
    <row r="7" spans="1:16" s="9" customFormat="1" ht="24" customHeight="1">
      <c r="A7" s="3">
        <v>3</v>
      </c>
      <c r="B7" s="21">
        <v>61102108109</v>
      </c>
      <c r="C7" s="25" t="s">
        <v>33</v>
      </c>
      <c r="D7" s="26">
        <v>75</v>
      </c>
      <c r="E7" s="26">
        <v>75</v>
      </c>
      <c r="F7" s="26">
        <v>75</v>
      </c>
      <c r="G7" s="26">
        <v>70</v>
      </c>
      <c r="H7" s="26">
        <v>75</v>
      </c>
      <c r="I7" s="4">
        <f t="shared" si="0"/>
        <v>370</v>
      </c>
      <c r="J7" s="4">
        <f t="shared" si="1"/>
        <v>74</v>
      </c>
      <c r="K7" s="38">
        <f t="shared" si="2"/>
        <v>29.6</v>
      </c>
      <c r="M7" s="8"/>
      <c r="N7" s="8"/>
      <c r="O7" s="8"/>
      <c r="P7" s="8"/>
    </row>
    <row r="8" spans="1:16" s="9" customFormat="1" ht="24" customHeight="1">
      <c r="A8" s="3">
        <v>4</v>
      </c>
      <c r="B8" s="21">
        <v>61102108112</v>
      </c>
      <c r="C8" s="25" t="s">
        <v>34</v>
      </c>
      <c r="D8" s="26">
        <v>90</v>
      </c>
      <c r="E8" s="26">
        <v>90</v>
      </c>
      <c r="F8" s="26">
        <v>85</v>
      </c>
      <c r="G8" s="26">
        <v>80</v>
      </c>
      <c r="H8" s="26">
        <v>75</v>
      </c>
      <c r="I8" s="4">
        <f t="shared" si="0"/>
        <v>420</v>
      </c>
      <c r="J8" s="4">
        <f t="shared" si="1"/>
        <v>84</v>
      </c>
      <c r="K8" s="38">
        <f t="shared" si="2"/>
        <v>33.6</v>
      </c>
      <c r="M8" s="8"/>
      <c r="N8" s="8"/>
      <c r="O8" s="8"/>
      <c r="P8" s="8"/>
    </row>
    <row r="9" spans="1:16" s="9" customFormat="1" ht="24" customHeight="1">
      <c r="A9" s="3">
        <v>5</v>
      </c>
      <c r="B9" s="21">
        <v>61102108113</v>
      </c>
      <c r="C9" s="25" t="s">
        <v>35</v>
      </c>
      <c r="D9" s="26">
        <v>85</v>
      </c>
      <c r="E9" s="26">
        <v>80</v>
      </c>
      <c r="F9" s="26">
        <v>80</v>
      </c>
      <c r="G9" s="26">
        <v>75</v>
      </c>
      <c r="H9" s="26">
        <v>75</v>
      </c>
      <c r="I9" s="4">
        <f t="shared" si="0"/>
        <v>395</v>
      </c>
      <c r="J9" s="4">
        <f t="shared" si="1"/>
        <v>79</v>
      </c>
      <c r="K9" s="38">
        <f t="shared" si="2"/>
        <v>31.6</v>
      </c>
      <c r="M9" s="8"/>
      <c r="N9" s="8"/>
      <c r="O9" s="8"/>
      <c r="P9" s="8"/>
    </row>
    <row r="10" spans="1:16" s="9" customFormat="1" ht="24" customHeight="1">
      <c r="A10" s="3">
        <v>6</v>
      </c>
      <c r="B10" s="21">
        <v>61102108114</v>
      </c>
      <c r="C10" s="25" t="s">
        <v>36</v>
      </c>
      <c r="D10" s="26">
        <v>75</v>
      </c>
      <c r="E10" s="26">
        <v>70</v>
      </c>
      <c r="F10" s="26">
        <v>70</v>
      </c>
      <c r="G10" s="26">
        <v>70</v>
      </c>
      <c r="H10" s="26">
        <v>75</v>
      </c>
      <c r="I10" s="4">
        <f t="shared" si="0"/>
        <v>360</v>
      </c>
      <c r="J10" s="4">
        <f t="shared" si="1"/>
        <v>72</v>
      </c>
      <c r="K10" s="38">
        <f t="shared" si="2"/>
        <v>28.8</v>
      </c>
      <c r="M10" s="8"/>
      <c r="N10" s="8"/>
      <c r="O10" s="8"/>
      <c r="P10" s="8"/>
    </row>
    <row r="11" spans="1:16" s="9" customFormat="1" ht="24" customHeight="1">
      <c r="A11" s="3"/>
      <c r="B11" s="5" t="s">
        <v>4</v>
      </c>
      <c r="C11" s="6"/>
      <c r="D11" s="16">
        <f>MAX(D5:D10)</f>
        <v>90</v>
      </c>
      <c r="E11" s="16">
        <f t="shared" ref="E11:K11" si="3">MAX(E5:E10)</f>
        <v>90</v>
      </c>
      <c r="F11" s="16">
        <f t="shared" si="3"/>
        <v>85</v>
      </c>
      <c r="G11" s="16">
        <f t="shared" si="3"/>
        <v>80</v>
      </c>
      <c r="H11" s="16">
        <f t="shared" si="3"/>
        <v>75</v>
      </c>
      <c r="I11" s="16">
        <f t="shared" si="3"/>
        <v>420</v>
      </c>
      <c r="J11" s="16">
        <f t="shared" si="3"/>
        <v>84</v>
      </c>
      <c r="K11" s="16">
        <f t="shared" si="3"/>
        <v>33.6</v>
      </c>
      <c r="M11" s="8"/>
      <c r="N11" s="8"/>
      <c r="O11" s="8"/>
      <c r="P11" s="8"/>
    </row>
    <row r="12" spans="1:16" s="9" customFormat="1" ht="24" customHeight="1">
      <c r="A12" s="3"/>
      <c r="B12" s="5" t="s">
        <v>5</v>
      </c>
      <c r="C12" s="6"/>
      <c r="D12" s="16">
        <f>MIN(D5:D10)</f>
        <v>75</v>
      </c>
      <c r="E12" s="16">
        <f t="shared" ref="E12:K12" si="4">MIN(E5:E10)</f>
        <v>70</v>
      </c>
      <c r="F12" s="16">
        <f t="shared" si="4"/>
        <v>70</v>
      </c>
      <c r="G12" s="16">
        <f t="shared" si="4"/>
        <v>70</v>
      </c>
      <c r="H12" s="16">
        <f t="shared" si="4"/>
        <v>75</v>
      </c>
      <c r="I12" s="16">
        <f t="shared" si="4"/>
        <v>360</v>
      </c>
      <c r="J12" s="16">
        <f t="shared" si="4"/>
        <v>72</v>
      </c>
      <c r="K12" s="16">
        <f t="shared" si="4"/>
        <v>28.8</v>
      </c>
      <c r="M12" s="8"/>
      <c r="N12" s="8"/>
      <c r="O12" s="8"/>
      <c r="P12" s="8"/>
    </row>
    <row r="13" spans="1:16" s="9" customFormat="1" ht="24" customHeight="1">
      <c r="A13" s="3"/>
      <c r="B13" s="5" t="s">
        <v>3</v>
      </c>
      <c r="C13" s="6"/>
      <c r="D13" s="16">
        <f>AVERAGE(D5:D10)</f>
        <v>80.833333333333329</v>
      </c>
      <c r="E13" s="16">
        <f t="shared" ref="E13:K13" si="5">AVERAGE(E5:E10)</f>
        <v>78.333333333333329</v>
      </c>
      <c r="F13" s="16">
        <f t="shared" si="5"/>
        <v>77.5</v>
      </c>
      <c r="G13" s="16">
        <f t="shared" si="5"/>
        <v>73.333333333333329</v>
      </c>
      <c r="H13" s="16">
        <f t="shared" si="5"/>
        <v>75</v>
      </c>
      <c r="I13" s="16">
        <f t="shared" si="5"/>
        <v>385</v>
      </c>
      <c r="J13" s="16">
        <f t="shared" si="5"/>
        <v>77</v>
      </c>
      <c r="K13" s="16">
        <f t="shared" si="5"/>
        <v>30.8</v>
      </c>
      <c r="M13" s="8"/>
      <c r="N13" s="8"/>
      <c r="O13" s="8"/>
      <c r="P13" s="8"/>
    </row>
    <row r="14" spans="1:16" s="9" customFormat="1" ht="24" customHeight="1">
      <c r="A14" s="3"/>
      <c r="D14" s="8"/>
      <c r="E14" s="8"/>
      <c r="F14" s="8"/>
      <c r="G14" s="8"/>
      <c r="H14" s="8"/>
      <c r="N14" s="8"/>
      <c r="O14" s="8"/>
      <c r="P14" s="8"/>
    </row>
    <row r="15" spans="1:16" s="9" customFormat="1" ht="24" customHeight="1">
      <c r="A15" s="3"/>
      <c r="D15" s="8"/>
      <c r="E15" s="8"/>
      <c r="F15" s="8"/>
      <c r="G15" s="8"/>
      <c r="H15" s="8"/>
      <c r="M15" s="20" t="s">
        <v>8</v>
      </c>
      <c r="N15" s="8"/>
      <c r="O15" s="8"/>
      <c r="P15" s="8"/>
    </row>
    <row r="16" spans="1:16" s="9" customFormat="1" ht="24" customHeight="1">
      <c r="A16" s="3"/>
      <c r="D16" s="8"/>
      <c r="E16" s="8"/>
      <c r="F16" s="8"/>
      <c r="G16" s="8"/>
      <c r="H16" s="8"/>
      <c r="M16" s="8"/>
      <c r="N16" s="8"/>
      <c r="O16" s="8"/>
      <c r="P16" s="8"/>
    </row>
    <row r="17" spans="1:16" s="9" customFormat="1" ht="24" customHeight="1">
      <c r="A17" s="8"/>
      <c r="B17" s="8"/>
      <c r="D17" s="8"/>
      <c r="E17" s="8"/>
      <c r="F17" s="8"/>
      <c r="G17" s="8"/>
      <c r="H17" s="8"/>
      <c r="I17" s="8"/>
      <c r="J17" s="8"/>
      <c r="K17" s="8"/>
      <c r="M17" s="8"/>
      <c r="N17" s="8"/>
      <c r="O17" s="8"/>
      <c r="P17" s="8"/>
    </row>
    <row r="18" spans="1:16" s="9" customFormat="1" ht="24" customHeight="1">
      <c r="A18" s="13"/>
      <c r="B18" s="8"/>
      <c r="D18" s="8"/>
      <c r="E18" s="8"/>
      <c r="F18" s="8"/>
      <c r="G18" s="8"/>
      <c r="H18" s="8"/>
      <c r="I18" s="8"/>
      <c r="J18" s="8"/>
      <c r="K18" s="8"/>
      <c r="M18" s="8"/>
      <c r="N18" s="8"/>
      <c r="O18" s="8"/>
      <c r="P18" s="8"/>
    </row>
    <row r="19" spans="1:16" s="9" customFormat="1" ht="24" customHeight="1">
      <c r="A19" s="8"/>
      <c r="B19" s="8"/>
      <c r="D19" s="8"/>
      <c r="E19" s="8"/>
      <c r="F19" s="8"/>
      <c r="G19" s="8"/>
      <c r="H19" s="8"/>
      <c r="I19" s="8"/>
      <c r="J19" s="8"/>
      <c r="K19" s="8"/>
      <c r="M19" s="8"/>
      <c r="N19" s="8"/>
      <c r="O19" s="8"/>
      <c r="P19" s="8"/>
    </row>
    <row r="20" spans="1:16" s="9" customFormat="1" ht="24" customHeight="1">
      <c r="A20" s="8"/>
      <c r="B20" s="8"/>
      <c r="D20" s="8"/>
      <c r="E20" s="8"/>
      <c r="F20" s="8"/>
      <c r="G20" s="8"/>
      <c r="H20" s="8"/>
      <c r="I20" s="8"/>
      <c r="J20" s="8"/>
      <c r="K20" s="8"/>
      <c r="M20" s="8"/>
      <c r="N20" s="8"/>
      <c r="O20" s="8"/>
      <c r="P20" s="8"/>
    </row>
    <row r="21" spans="1:16" s="9" customFormat="1" ht="24" customHeight="1">
      <c r="A21" s="8"/>
      <c r="B21" s="8"/>
      <c r="D21" s="8"/>
      <c r="E21" s="8"/>
      <c r="F21" s="8"/>
      <c r="G21" s="8"/>
      <c r="H21" s="8"/>
      <c r="I21" s="8"/>
      <c r="J21" s="17"/>
      <c r="K21" s="8"/>
      <c r="M21" s="8"/>
      <c r="N21" s="8"/>
      <c r="O21" s="8"/>
      <c r="P21" s="8"/>
    </row>
    <row r="22" spans="1:16" s="9" customFormat="1" ht="24" customHeight="1">
      <c r="A22" s="8"/>
      <c r="B22" s="8"/>
      <c r="D22" s="8"/>
      <c r="E22" s="8"/>
      <c r="F22" s="8"/>
      <c r="G22" s="8"/>
      <c r="H22" s="8"/>
      <c r="I22" s="8"/>
      <c r="J22" s="17"/>
      <c r="K22" s="8"/>
      <c r="M22" s="8"/>
      <c r="N22" s="8"/>
      <c r="O22" s="8"/>
      <c r="P22" s="8"/>
    </row>
    <row r="23" spans="1:16" s="9" customFormat="1" ht="24" customHeight="1">
      <c r="A23" s="8"/>
      <c r="B23" s="8"/>
      <c r="D23" s="8"/>
      <c r="E23" s="8"/>
      <c r="F23" s="8"/>
      <c r="G23" s="8"/>
      <c r="H23" s="8"/>
      <c r="I23" s="8"/>
      <c r="J23" s="17"/>
      <c r="K23" s="8"/>
      <c r="M23" s="8"/>
      <c r="N23" s="8"/>
      <c r="O23" s="8"/>
      <c r="P23" s="8"/>
    </row>
    <row r="24" spans="1:16" s="9" customFormat="1" ht="24" customHeight="1">
      <c r="A24" s="8"/>
      <c r="B24" s="8"/>
      <c r="D24" s="8"/>
      <c r="E24" s="8"/>
      <c r="F24" s="8"/>
      <c r="G24" s="8"/>
      <c r="H24" s="8"/>
      <c r="I24" s="8"/>
      <c r="J24" s="17"/>
      <c r="K24" s="8"/>
      <c r="M24" s="8"/>
      <c r="N24" s="8"/>
      <c r="O24" s="8"/>
      <c r="P24" s="8"/>
    </row>
    <row r="25" spans="1:16" s="9" customFormat="1" ht="24" customHeight="1">
      <c r="A25" s="8"/>
      <c r="B25" s="8"/>
      <c r="D25" s="8"/>
      <c r="E25" s="8"/>
      <c r="F25" s="8"/>
      <c r="G25" s="8"/>
      <c r="H25" s="8"/>
      <c r="I25" s="8"/>
      <c r="J25" s="17"/>
      <c r="K25" s="8"/>
      <c r="M25" s="8"/>
      <c r="N25" s="8"/>
      <c r="O25" s="8"/>
      <c r="P25" s="8"/>
    </row>
    <row r="26" spans="1:16" s="9" customFormat="1" ht="24" customHeight="1">
      <c r="A26" s="8"/>
      <c r="B26" s="8"/>
      <c r="D26" s="8"/>
      <c r="E26" s="8"/>
      <c r="F26" s="8"/>
      <c r="G26" s="8"/>
      <c r="H26" s="8"/>
      <c r="I26" s="8"/>
      <c r="J26" s="17"/>
      <c r="K26" s="8"/>
      <c r="M26" s="8"/>
      <c r="N26" s="8"/>
      <c r="O26" s="8"/>
      <c r="P26" s="8"/>
    </row>
    <row r="27" spans="1:16" s="9" customFormat="1" ht="24" customHeight="1">
      <c r="A27" s="8"/>
      <c r="B27" s="8"/>
      <c r="D27" s="8"/>
      <c r="E27" s="8"/>
      <c r="F27" s="8"/>
      <c r="G27" s="8"/>
      <c r="H27" s="8"/>
      <c r="I27" s="8"/>
      <c r="J27" s="17"/>
      <c r="K27" s="8"/>
      <c r="M27" s="8"/>
      <c r="N27" s="8"/>
      <c r="O27" s="8"/>
      <c r="P27" s="8"/>
    </row>
    <row r="28" spans="1:16" s="9" customFormat="1" ht="24" customHeight="1">
      <c r="A28" s="8"/>
      <c r="B28" s="8"/>
      <c r="D28" s="8"/>
      <c r="E28" s="8"/>
      <c r="F28" s="8"/>
      <c r="G28" s="8"/>
      <c r="H28" s="8"/>
      <c r="I28" s="8"/>
      <c r="J28" s="17"/>
      <c r="K28" s="8"/>
      <c r="M28" s="8"/>
      <c r="N28" s="8"/>
      <c r="O28" s="8"/>
      <c r="P28" s="8"/>
    </row>
    <row r="29" spans="1:16" s="9" customFormat="1" ht="24" customHeight="1">
      <c r="B29" s="8"/>
      <c r="D29" s="8"/>
      <c r="E29" s="8"/>
      <c r="F29" s="8"/>
      <c r="G29" s="8"/>
      <c r="H29" s="8"/>
      <c r="I29" s="8"/>
      <c r="J29" s="17"/>
      <c r="M29" s="8"/>
      <c r="N29" s="8"/>
      <c r="O29" s="8"/>
      <c r="P29" s="8"/>
    </row>
    <row r="30" spans="1:16" s="9" customFormat="1" ht="24" customHeight="1">
      <c r="B30" s="8"/>
      <c r="D30" s="8"/>
      <c r="E30" s="8"/>
      <c r="F30" s="8"/>
      <c r="G30" s="8"/>
      <c r="H30" s="8"/>
      <c r="I30" s="8"/>
      <c r="J30" s="17"/>
      <c r="M30" s="8"/>
      <c r="N30" s="8"/>
      <c r="O30" s="8"/>
      <c r="P30" s="8"/>
    </row>
    <row r="31" spans="1:16" s="9" customFormat="1" ht="45.75" customHeight="1">
      <c r="D31" s="8"/>
      <c r="E31" s="8"/>
      <c r="F31" s="8"/>
      <c r="G31" s="8"/>
      <c r="H31" s="8"/>
      <c r="I31" s="8"/>
      <c r="J31" s="8"/>
      <c r="M31" s="8"/>
      <c r="N31" s="8"/>
      <c r="O31" s="8"/>
      <c r="P31" s="8"/>
    </row>
    <row r="32" spans="1:16" s="9" customFormat="1" ht="45.75" customHeight="1">
      <c r="D32" s="8"/>
      <c r="E32" s="8"/>
      <c r="F32" s="8"/>
      <c r="G32" s="8"/>
      <c r="H32" s="8"/>
      <c r="I32" s="8"/>
      <c r="J32" s="8"/>
      <c r="M32" s="8"/>
      <c r="N32" s="8"/>
      <c r="O32" s="8"/>
      <c r="P32" s="8"/>
    </row>
    <row r="33" spans="4:16" s="9" customFormat="1" ht="45.75" customHeight="1">
      <c r="D33" s="8"/>
      <c r="E33" s="8"/>
      <c r="F33" s="8"/>
      <c r="G33" s="8"/>
      <c r="H33" s="8"/>
      <c r="I33" s="8"/>
      <c r="J33" s="8"/>
      <c r="M33" s="8"/>
      <c r="N33" s="8"/>
      <c r="O33" s="8"/>
      <c r="P33" s="8"/>
    </row>
    <row r="34" spans="4:16" s="9" customFormat="1" ht="45.75" customHeight="1">
      <c r="D34" s="8"/>
      <c r="E34" s="8"/>
      <c r="F34" s="8"/>
      <c r="G34" s="8"/>
      <c r="H34" s="8"/>
      <c r="I34" s="8"/>
      <c r="J34" s="8"/>
      <c r="M34" s="8"/>
      <c r="N34" s="8"/>
      <c r="O34" s="8"/>
      <c r="P34" s="8"/>
    </row>
    <row r="35" spans="4:16" s="9" customFormat="1" ht="45.75" customHeight="1">
      <c r="D35" s="8"/>
      <c r="E35" s="8"/>
      <c r="F35" s="8"/>
      <c r="G35" s="8"/>
      <c r="H35" s="8"/>
      <c r="I35" s="8"/>
      <c r="J35" s="8"/>
      <c r="M35" s="8"/>
      <c r="N35" s="8"/>
      <c r="O35" s="8"/>
      <c r="P35" s="8"/>
    </row>
    <row r="36" spans="4:16" s="9" customFormat="1" ht="45.75" customHeight="1">
      <c r="D36" s="8"/>
      <c r="E36" s="8"/>
      <c r="F36" s="8"/>
      <c r="G36" s="8"/>
      <c r="H36" s="8"/>
      <c r="I36" s="8"/>
      <c r="J36" s="8"/>
      <c r="M36" s="8"/>
      <c r="N36" s="8"/>
      <c r="O36" s="8"/>
      <c r="P36" s="8"/>
    </row>
    <row r="37" spans="4:16" s="9" customFormat="1" ht="45.75" customHeight="1">
      <c r="D37" s="8"/>
      <c r="E37" s="8"/>
      <c r="F37" s="8"/>
      <c r="G37" s="8"/>
      <c r="H37" s="8"/>
      <c r="I37" s="8"/>
      <c r="J37" s="8"/>
      <c r="M37" s="8"/>
      <c r="N37" s="8"/>
      <c r="O37" s="8"/>
      <c r="P37" s="8"/>
    </row>
    <row r="38" spans="4:16" s="9" customFormat="1" ht="45.75" customHeight="1">
      <c r="D38" s="8"/>
      <c r="E38" s="8"/>
      <c r="F38" s="8"/>
      <c r="G38" s="8"/>
      <c r="H38" s="8"/>
      <c r="I38" s="8"/>
      <c r="J38" s="8"/>
      <c r="M38" s="8"/>
      <c r="N38" s="8"/>
      <c r="O38" s="8"/>
      <c r="P38" s="8"/>
    </row>
    <row r="39" spans="4:16" s="9" customFormat="1" ht="45.75" customHeight="1">
      <c r="D39" s="8"/>
      <c r="E39" s="8"/>
      <c r="F39" s="8"/>
      <c r="G39" s="8"/>
      <c r="H39" s="8"/>
      <c r="I39" s="8"/>
      <c r="J39" s="8"/>
      <c r="M39" s="8"/>
      <c r="N39" s="8"/>
      <c r="O39" s="8"/>
      <c r="P39" s="8"/>
    </row>
    <row r="40" spans="4:16" s="9" customFormat="1" ht="45.75" customHeight="1">
      <c r="D40" s="8"/>
      <c r="E40" s="8"/>
      <c r="F40" s="8"/>
      <c r="G40" s="8"/>
      <c r="H40" s="8"/>
      <c r="I40" s="8"/>
      <c r="J40" s="8"/>
      <c r="M40" s="8"/>
      <c r="N40" s="8"/>
      <c r="O40" s="8"/>
      <c r="P40" s="8"/>
    </row>
    <row r="41" spans="4:16" s="9" customFormat="1" ht="45.75" customHeight="1">
      <c r="D41" s="8"/>
      <c r="E41" s="8"/>
      <c r="F41" s="8"/>
      <c r="G41" s="8"/>
      <c r="H41" s="8"/>
      <c r="I41" s="8"/>
      <c r="J41" s="8"/>
      <c r="M41" s="8"/>
      <c r="N41" s="8"/>
      <c r="O41" s="8"/>
      <c r="P41" s="8"/>
    </row>
    <row r="42" spans="4:16" s="9" customFormat="1" ht="45.75" customHeight="1">
      <c r="D42" s="8"/>
      <c r="E42" s="8"/>
      <c r="F42" s="8"/>
      <c r="G42" s="8"/>
      <c r="H42" s="8"/>
      <c r="I42" s="8"/>
      <c r="J42" s="8"/>
      <c r="M42" s="8"/>
      <c r="N42" s="8"/>
      <c r="O42" s="8"/>
      <c r="P42" s="8"/>
    </row>
    <row r="43" spans="4:16" s="9" customFormat="1" ht="45.75" customHeight="1">
      <c r="D43" s="8"/>
      <c r="E43" s="8"/>
      <c r="F43" s="8"/>
      <c r="G43" s="8"/>
      <c r="H43" s="8"/>
      <c r="I43" s="8"/>
      <c r="J43" s="8"/>
      <c r="M43" s="8"/>
      <c r="N43" s="8"/>
      <c r="O43" s="8"/>
      <c r="P43" s="8"/>
    </row>
    <row r="44" spans="4:16" s="9" customFormat="1" ht="45.75" customHeight="1">
      <c r="D44" s="8"/>
      <c r="E44" s="8"/>
      <c r="F44" s="8"/>
      <c r="G44" s="8"/>
      <c r="H44" s="8"/>
      <c r="I44" s="8"/>
      <c r="J44" s="8"/>
      <c r="M44" s="8"/>
      <c r="N44" s="8"/>
      <c r="O44" s="8"/>
      <c r="P44" s="8"/>
    </row>
    <row r="45" spans="4:16" s="9" customFormat="1" ht="45.75" customHeight="1">
      <c r="D45" s="8"/>
      <c r="E45" s="8"/>
      <c r="F45" s="8"/>
      <c r="G45" s="8"/>
      <c r="H45" s="8"/>
      <c r="I45" s="8"/>
      <c r="J45" s="8"/>
      <c r="M45" s="8"/>
      <c r="N45" s="8"/>
      <c r="O45" s="8"/>
      <c r="P45" s="8"/>
    </row>
    <row r="46" spans="4:16" s="9" customFormat="1" ht="45.75" customHeight="1">
      <c r="D46" s="8"/>
      <c r="E46" s="8"/>
      <c r="F46" s="8"/>
      <c r="G46" s="8"/>
      <c r="H46" s="8"/>
      <c r="I46" s="8"/>
      <c r="J46" s="8"/>
      <c r="M46" s="8"/>
      <c r="N46" s="8"/>
      <c r="O46" s="8"/>
      <c r="P46" s="8"/>
    </row>
    <row r="47" spans="4:16" s="9" customFormat="1" ht="45.75" customHeight="1">
      <c r="D47" s="8"/>
      <c r="E47" s="8"/>
      <c r="F47" s="8"/>
      <c r="G47" s="8"/>
      <c r="H47" s="8"/>
      <c r="I47" s="8"/>
      <c r="J47" s="8"/>
      <c r="M47" s="8"/>
      <c r="N47" s="8"/>
      <c r="O47" s="8"/>
      <c r="P47" s="8"/>
    </row>
    <row r="48" spans="4:16" s="9" customFormat="1" ht="45.75" customHeight="1">
      <c r="D48" s="8"/>
      <c r="E48" s="8"/>
      <c r="F48" s="8"/>
      <c r="G48" s="8"/>
      <c r="H48" s="8"/>
      <c r="I48" s="8"/>
      <c r="J48" s="8"/>
      <c r="M48" s="8"/>
      <c r="N48" s="8"/>
      <c r="O48" s="8"/>
      <c r="P48" s="8"/>
    </row>
    <row r="49" spans="4:16" s="9" customFormat="1" ht="45.75" customHeight="1">
      <c r="D49" s="8"/>
      <c r="E49" s="8"/>
      <c r="F49" s="8"/>
      <c r="G49" s="8"/>
      <c r="H49" s="8"/>
      <c r="I49" s="8"/>
      <c r="J49" s="8"/>
      <c r="M49" s="8"/>
      <c r="N49" s="8"/>
      <c r="O49" s="8"/>
      <c r="P49" s="8"/>
    </row>
    <row r="50" spans="4:16" s="9" customFormat="1" ht="45.75" customHeight="1">
      <c r="D50" s="8"/>
      <c r="E50" s="8"/>
      <c r="F50" s="8"/>
      <c r="G50" s="8"/>
      <c r="H50" s="8"/>
      <c r="I50" s="8"/>
      <c r="J50" s="8"/>
      <c r="M50" s="8"/>
      <c r="N50" s="8"/>
      <c r="O50" s="8"/>
      <c r="P50" s="8"/>
    </row>
    <row r="51" spans="4:16" s="9" customFormat="1" ht="45.75" customHeight="1">
      <c r="D51" s="8"/>
      <c r="E51" s="8"/>
      <c r="F51" s="8"/>
      <c r="G51" s="8"/>
      <c r="H51" s="8"/>
      <c r="I51" s="8"/>
      <c r="J51" s="8"/>
      <c r="M51" s="8"/>
      <c r="N51" s="8"/>
      <c r="O51" s="8"/>
      <c r="P51" s="8"/>
    </row>
    <row r="52" spans="4:16" s="9" customFormat="1" ht="45.75" customHeight="1">
      <c r="D52" s="8"/>
      <c r="E52" s="8"/>
      <c r="F52" s="8"/>
      <c r="G52" s="8"/>
      <c r="H52" s="8"/>
      <c r="I52" s="8"/>
      <c r="J52" s="8"/>
      <c r="M52" s="8"/>
      <c r="N52" s="8"/>
      <c r="O52" s="8"/>
      <c r="P52" s="8"/>
    </row>
    <row r="53" spans="4:16" ht="45.75" customHeight="1"/>
    <row r="54" spans="4:16" ht="45.75" customHeight="1"/>
    <row r="55" spans="4:16" ht="45.75" customHeight="1"/>
    <row r="56" spans="4:16" ht="45.75" customHeight="1"/>
    <row r="57" spans="4:16" ht="45.75" customHeight="1"/>
    <row r="58" spans="4:16" ht="45.75" customHeight="1"/>
    <row r="59" spans="4:16" ht="45.75" customHeight="1"/>
    <row r="60" spans="4:16" ht="45.75" customHeight="1"/>
    <row r="61" spans="4:16" ht="45.75" customHeight="1"/>
    <row r="62" spans="4:16" ht="45.75" customHeight="1"/>
  </sheetData>
  <mergeCells count="2">
    <mergeCell ref="J3:J4"/>
    <mergeCell ref="K3:K4"/>
  </mergeCells>
  <pageMargins left="0.7" right="0.7" top="0.75" bottom="0.75" header="0.3" footer="0.3"/>
  <pageSetup scale="85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zoomScale="90" zoomScaleNormal="90" workbookViewId="0">
      <pane xSplit="3" ySplit="5" topLeftCell="D6" activePane="bottomRight" state="frozen"/>
      <selection pane="topRight" activeCell="D1" sqref="D1"/>
      <selection pane="bottomLeft" activeCell="A4" sqref="A4"/>
      <selection pane="bottomRight" activeCell="I6" sqref="I6:I11"/>
    </sheetView>
  </sheetViews>
  <sheetFormatPr defaultRowHeight="15"/>
  <cols>
    <col min="1" max="1" width="3.7109375" style="28" customWidth="1"/>
    <col min="2" max="2" width="14" style="28" customWidth="1"/>
    <col min="3" max="3" width="29.140625" style="28" hidden="1" customWidth="1"/>
    <col min="4" max="6" width="12" style="28" customWidth="1"/>
    <col min="7" max="7" width="13" style="15" customWidth="1"/>
    <col min="8" max="8" width="13.7109375" style="15" customWidth="1"/>
    <col min="9" max="9" width="15.28515625" style="28" customWidth="1"/>
    <col min="10" max="10" width="9.140625" style="28"/>
    <col min="11" max="12" width="9.140625" style="15"/>
    <col min="13" max="13" width="13.7109375" style="15" customWidth="1"/>
    <col min="14" max="14" width="9.140625" style="15"/>
    <col min="15" max="16384" width="9.140625" style="28"/>
  </cols>
  <sheetData>
    <row r="1" spans="1:14" s="9" customFormat="1" ht="45.75" customHeight="1">
      <c r="A1" s="53" t="s">
        <v>30</v>
      </c>
      <c r="B1" s="53"/>
      <c r="C1" s="53"/>
      <c r="D1" s="53"/>
      <c r="E1" s="53"/>
      <c r="F1" s="53"/>
      <c r="G1" s="53"/>
      <c r="H1" s="53"/>
      <c r="I1" s="53"/>
      <c r="K1" s="8"/>
      <c r="L1" s="8"/>
      <c r="M1" s="8"/>
      <c r="N1" s="8"/>
    </row>
    <row r="2" spans="1:14" s="9" customFormat="1" ht="45.75" customHeight="1">
      <c r="G2" s="8"/>
      <c r="H2" s="8"/>
      <c r="K2" s="8"/>
      <c r="L2" s="8"/>
      <c r="M2" s="8"/>
      <c r="N2" s="8"/>
    </row>
    <row r="3" spans="1:14" s="9" customFormat="1" ht="28.5" customHeight="1">
      <c r="A3" s="40" t="s">
        <v>0</v>
      </c>
      <c r="B3" s="42" t="s">
        <v>1</v>
      </c>
      <c r="C3" s="42" t="s">
        <v>2</v>
      </c>
      <c r="D3" s="34" t="s">
        <v>52</v>
      </c>
      <c r="E3" s="34"/>
      <c r="F3" s="34"/>
      <c r="G3" s="31"/>
      <c r="H3" s="40" t="s">
        <v>43</v>
      </c>
      <c r="I3" s="46" t="s">
        <v>51</v>
      </c>
      <c r="K3" s="8"/>
      <c r="L3" s="8"/>
      <c r="M3" s="8"/>
      <c r="N3" s="8"/>
    </row>
    <row r="4" spans="1:14" s="9" customFormat="1" ht="28.5" customHeight="1">
      <c r="A4" s="41"/>
      <c r="B4" s="43"/>
      <c r="C4" s="43"/>
      <c r="D4" s="27">
        <v>1</v>
      </c>
      <c r="E4" s="27">
        <v>2</v>
      </c>
      <c r="F4" s="27">
        <v>3</v>
      </c>
      <c r="G4" s="45" t="s">
        <v>8</v>
      </c>
      <c r="H4" s="41"/>
      <c r="I4" s="47"/>
      <c r="K4" s="8"/>
      <c r="L4" s="8"/>
      <c r="M4" s="8"/>
      <c r="N4" s="8"/>
    </row>
    <row r="5" spans="1:14" s="9" customFormat="1" ht="28.5" customHeight="1">
      <c r="A5" s="2"/>
      <c r="B5" s="44"/>
      <c r="C5" s="44"/>
      <c r="D5" s="39" t="s">
        <v>53</v>
      </c>
      <c r="E5" s="2" t="s">
        <v>53</v>
      </c>
      <c r="F5" s="2" t="s">
        <v>53</v>
      </c>
      <c r="G5" s="2" t="s">
        <v>54</v>
      </c>
      <c r="H5" s="2" t="s">
        <v>9</v>
      </c>
      <c r="I5" s="11">
        <v>30</v>
      </c>
      <c r="K5" s="8"/>
      <c r="L5" s="8"/>
      <c r="M5" s="8"/>
      <c r="N5" s="8"/>
    </row>
    <row r="6" spans="1:14" s="9" customFormat="1" ht="24" customHeight="1">
      <c r="A6" s="3">
        <v>1</v>
      </c>
      <c r="B6" s="21">
        <v>61102108105</v>
      </c>
      <c r="C6" s="25" t="s">
        <v>31</v>
      </c>
      <c r="D6" s="26">
        <v>32</v>
      </c>
      <c r="E6" s="26">
        <v>32</v>
      </c>
      <c r="F6" s="26">
        <v>35</v>
      </c>
      <c r="G6" s="26">
        <f>SUM(D6:F6)</f>
        <v>99</v>
      </c>
      <c r="H6" s="4">
        <f>100*G6/150</f>
        <v>66</v>
      </c>
      <c r="I6" s="38">
        <f>H6*0.3+1</f>
        <v>20.8</v>
      </c>
      <c r="K6" s="8"/>
      <c r="L6" s="8"/>
      <c r="M6" s="8"/>
      <c r="N6" s="8"/>
    </row>
    <row r="7" spans="1:14" s="9" customFormat="1" ht="24" customHeight="1">
      <c r="A7" s="3">
        <v>2</v>
      </c>
      <c r="B7" s="21">
        <v>61102108108</v>
      </c>
      <c r="C7" s="25" t="s">
        <v>32</v>
      </c>
      <c r="D7" s="26">
        <v>35</v>
      </c>
      <c r="E7" s="26">
        <v>30</v>
      </c>
      <c r="F7" s="26">
        <v>22</v>
      </c>
      <c r="G7" s="26">
        <f t="shared" ref="G7:G11" si="0">SUM(D7:F7)</f>
        <v>87</v>
      </c>
      <c r="H7" s="4">
        <f t="shared" ref="H7:H11" si="1">100*G7/150</f>
        <v>58</v>
      </c>
      <c r="I7" s="38">
        <f t="shared" ref="I7:I11" si="2">H7*0.3+1</f>
        <v>18.399999999999999</v>
      </c>
      <c r="K7" s="8"/>
      <c r="L7" s="8"/>
      <c r="M7" s="8"/>
      <c r="N7" s="8"/>
    </row>
    <row r="8" spans="1:14" s="9" customFormat="1" ht="24" customHeight="1">
      <c r="A8" s="3">
        <v>3</v>
      </c>
      <c r="B8" s="21">
        <v>61102108109</v>
      </c>
      <c r="C8" s="25" t="s">
        <v>33</v>
      </c>
      <c r="D8" s="26">
        <v>43</v>
      </c>
      <c r="E8" s="26">
        <v>45</v>
      </c>
      <c r="F8" s="26">
        <v>20</v>
      </c>
      <c r="G8" s="26">
        <f t="shared" si="0"/>
        <v>108</v>
      </c>
      <c r="H8" s="4">
        <f t="shared" si="1"/>
        <v>72</v>
      </c>
      <c r="I8" s="38">
        <f t="shared" si="2"/>
        <v>22.599999999999998</v>
      </c>
      <c r="K8" s="8"/>
      <c r="L8" s="8"/>
      <c r="M8" s="8"/>
      <c r="N8" s="8"/>
    </row>
    <row r="9" spans="1:14" s="9" customFormat="1" ht="24" customHeight="1">
      <c r="A9" s="3">
        <v>4</v>
      </c>
      <c r="B9" s="21">
        <v>61102108112</v>
      </c>
      <c r="C9" s="25" t="s">
        <v>34</v>
      </c>
      <c r="D9" s="26">
        <v>30</v>
      </c>
      <c r="E9" s="26">
        <v>31</v>
      </c>
      <c r="F9" s="26">
        <v>20</v>
      </c>
      <c r="G9" s="26">
        <f t="shared" si="0"/>
        <v>81</v>
      </c>
      <c r="H9" s="4">
        <f t="shared" si="1"/>
        <v>54</v>
      </c>
      <c r="I9" s="38">
        <f t="shared" si="2"/>
        <v>17.2</v>
      </c>
      <c r="K9" s="8"/>
      <c r="L9" s="8"/>
      <c r="M9" s="8"/>
      <c r="N9" s="8"/>
    </row>
    <row r="10" spans="1:14" s="9" customFormat="1" ht="24" customHeight="1">
      <c r="A10" s="3">
        <v>5</v>
      </c>
      <c r="B10" s="21">
        <v>61102108113</v>
      </c>
      <c r="C10" s="25" t="s">
        <v>35</v>
      </c>
      <c r="D10" s="26">
        <v>20</v>
      </c>
      <c r="E10" s="26">
        <v>30</v>
      </c>
      <c r="F10" s="26">
        <v>18</v>
      </c>
      <c r="G10" s="26">
        <f t="shared" si="0"/>
        <v>68</v>
      </c>
      <c r="H10" s="4">
        <f t="shared" si="1"/>
        <v>45.333333333333336</v>
      </c>
      <c r="I10" s="38">
        <f t="shared" si="2"/>
        <v>14.6</v>
      </c>
      <c r="K10" s="8"/>
      <c r="L10" s="8"/>
      <c r="M10" s="8"/>
      <c r="N10" s="8"/>
    </row>
    <row r="11" spans="1:14" s="9" customFormat="1" ht="24" customHeight="1">
      <c r="A11" s="3">
        <v>6</v>
      </c>
      <c r="B11" s="21">
        <v>61102108114</v>
      </c>
      <c r="C11" s="25" t="s">
        <v>36</v>
      </c>
      <c r="D11" s="26">
        <v>30</v>
      </c>
      <c r="E11" s="26">
        <v>35</v>
      </c>
      <c r="F11" s="26">
        <v>25</v>
      </c>
      <c r="G11" s="26">
        <f t="shared" si="0"/>
        <v>90</v>
      </c>
      <c r="H11" s="4">
        <f t="shared" si="1"/>
        <v>60</v>
      </c>
      <c r="I11" s="38">
        <f t="shared" si="2"/>
        <v>19</v>
      </c>
      <c r="K11" s="8"/>
      <c r="L11" s="8"/>
      <c r="M11" s="8"/>
      <c r="N11" s="8"/>
    </row>
    <row r="12" spans="1:14" s="9" customFormat="1" ht="24" customHeight="1">
      <c r="A12" s="3"/>
      <c r="B12" s="5" t="s">
        <v>4</v>
      </c>
      <c r="C12" s="6"/>
      <c r="D12" s="16">
        <f>MAX(D6:D11)</f>
        <v>43</v>
      </c>
      <c r="E12" s="16">
        <f t="shared" ref="E12:I12" si="3">MAX(E6:E11)</f>
        <v>45</v>
      </c>
      <c r="F12" s="16">
        <f t="shared" si="3"/>
        <v>35</v>
      </c>
      <c r="G12" s="16">
        <f t="shared" si="3"/>
        <v>108</v>
      </c>
      <c r="H12" s="16">
        <f t="shared" si="3"/>
        <v>72</v>
      </c>
      <c r="I12" s="16">
        <f t="shared" si="3"/>
        <v>22.599999999999998</v>
      </c>
      <c r="K12" s="8"/>
      <c r="L12" s="8"/>
      <c r="M12" s="8"/>
      <c r="N12" s="8"/>
    </row>
    <row r="13" spans="1:14" s="9" customFormat="1" ht="24" customHeight="1">
      <c r="A13" s="3"/>
      <c r="B13" s="5" t="s">
        <v>5</v>
      </c>
      <c r="C13" s="6"/>
      <c r="D13" s="16">
        <f>MIN(D6:D11)</f>
        <v>20</v>
      </c>
      <c r="E13" s="16">
        <f t="shared" ref="E13:I13" si="4">MIN(E6:E11)</f>
        <v>30</v>
      </c>
      <c r="F13" s="16">
        <f t="shared" si="4"/>
        <v>18</v>
      </c>
      <c r="G13" s="16">
        <f t="shared" si="4"/>
        <v>68</v>
      </c>
      <c r="H13" s="16">
        <f t="shared" si="4"/>
        <v>45.333333333333336</v>
      </c>
      <c r="I13" s="16">
        <f t="shared" si="4"/>
        <v>14.6</v>
      </c>
      <c r="K13" s="8"/>
      <c r="L13" s="8"/>
      <c r="M13" s="8"/>
      <c r="N13" s="8"/>
    </row>
    <row r="14" spans="1:14" s="9" customFormat="1" ht="24" customHeight="1">
      <c r="A14" s="3"/>
      <c r="B14" s="5" t="s">
        <v>3</v>
      </c>
      <c r="C14" s="6"/>
      <c r="D14" s="16">
        <f>AVERAGE(D6:D11)</f>
        <v>31.666666666666668</v>
      </c>
      <c r="E14" s="16">
        <f t="shared" ref="E14:I14" si="5">AVERAGE(E6:E11)</f>
        <v>33.833333333333336</v>
      </c>
      <c r="F14" s="16">
        <f t="shared" si="5"/>
        <v>23.333333333333332</v>
      </c>
      <c r="G14" s="16">
        <f t="shared" si="5"/>
        <v>88.833333333333329</v>
      </c>
      <c r="H14" s="16">
        <f t="shared" si="5"/>
        <v>59.222222222222221</v>
      </c>
      <c r="I14" s="16">
        <f t="shared" si="5"/>
        <v>18.766666666666666</v>
      </c>
      <c r="K14" s="8"/>
      <c r="L14" s="8"/>
      <c r="M14" s="8"/>
      <c r="N14" s="8"/>
    </row>
    <row r="15" spans="1:14" s="9" customFormat="1" ht="24" customHeight="1">
      <c r="A15" s="3"/>
      <c r="L15" s="8"/>
      <c r="M15" s="8"/>
      <c r="N15" s="8"/>
    </row>
    <row r="16" spans="1:14" s="9" customFormat="1" ht="24" customHeight="1">
      <c r="A16" s="3"/>
      <c r="K16" s="20"/>
      <c r="L16" s="8"/>
      <c r="M16" s="8"/>
      <c r="N16" s="8"/>
    </row>
    <row r="17" spans="1:14" s="9" customFormat="1" ht="24" customHeight="1">
      <c r="A17" s="3"/>
      <c r="K17" s="8"/>
      <c r="L17" s="8"/>
      <c r="M17" s="8"/>
      <c r="N17" s="8"/>
    </row>
    <row r="18" spans="1:14" s="9" customFormat="1" ht="24" customHeight="1">
      <c r="A18" s="8"/>
      <c r="B18" s="8"/>
      <c r="G18" s="8"/>
      <c r="H18" s="8"/>
      <c r="I18" s="8"/>
      <c r="K18" s="8"/>
      <c r="L18" s="8"/>
      <c r="M18" s="8"/>
      <c r="N18" s="8"/>
    </row>
    <row r="19" spans="1:14" s="9" customFormat="1" ht="24" customHeight="1">
      <c r="A19" s="13"/>
      <c r="B19" s="8"/>
      <c r="G19" s="8"/>
      <c r="H19" s="8"/>
      <c r="I19" s="8"/>
      <c r="K19" s="8"/>
      <c r="L19" s="8"/>
      <c r="M19" s="8"/>
      <c r="N19" s="8"/>
    </row>
    <row r="20" spans="1:14" s="9" customFormat="1" ht="24" customHeight="1">
      <c r="A20" s="8"/>
      <c r="B20" s="8"/>
      <c r="G20" s="8"/>
      <c r="H20" s="8"/>
      <c r="I20" s="8"/>
      <c r="K20" s="8"/>
      <c r="L20" s="8"/>
      <c r="M20" s="8"/>
      <c r="N20" s="8"/>
    </row>
    <row r="21" spans="1:14" s="9" customFormat="1" ht="24" customHeight="1">
      <c r="A21" s="8"/>
      <c r="B21" s="8"/>
      <c r="G21" s="8"/>
      <c r="H21" s="8"/>
      <c r="I21" s="8"/>
      <c r="K21" s="8"/>
      <c r="L21" s="8"/>
      <c r="M21" s="8"/>
      <c r="N21" s="8"/>
    </row>
    <row r="22" spans="1:14" s="9" customFormat="1" ht="24" customHeight="1">
      <c r="A22" s="8"/>
      <c r="B22" s="8"/>
      <c r="G22" s="8"/>
      <c r="H22" s="17"/>
      <c r="I22" s="8"/>
      <c r="K22" s="8"/>
      <c r="L22" s="8"/>
      <c r="M22" s="8"/>
      <c r="N22" s="8"/>
    </row>
    <row r="23" spans="1:14" s="9" customFormat="1" ht="24" customHeight="1">
      <c r="A23" s="8"/>
      <c r="B23" s="8"/>
      <c r="G23" s="8"/>
      <c r="H23" s="17"/>
      <c r="I23" s="8"/>
      <c r="K23" s="8"/>
      <c r="L23" s="8"/>
      <c r="M23" s="8"/>
      <c r="N23" s="8"/>
    </row>
    <row r="24" spans="1:14" s="9" customFormat="1" ht="24" customHeight="1">
      <c r="A24" s="8"/>
      <c r="B24" s="8"/>
      <c r="G24" s="8"/>
      <c r="H24" s="17"/>
      <c r="I24" s="8"/>
      <c r="K24" s="8"/>
      <c r="L24" s="8"/>
      <c r="M24" s="8"/>
      <c r="N24" s="8"/>
    </row>
    <row r="25" spans="1:14" s="9" customFormat="1" ht="24" customHeight="1">
      <c r="A25" s="8"/>
      <c r="B25" s="8"/>
      <c r="G25" s="8"/>
      <c r="H25" s="17"/>
      <c r="I25" s="8"/>
      <c r="K25" s="8"/>
      <c r="L25" s="8"/>
      <c r="M25" s="8"/>
      <c r="N25" s="8"/>
    </row>
    <row r="26" spans="1:14" s="9" customFormat="1" ht="24" customHeight="1">
      <c r="A26" s="8"/>
      <c r="B26" s="8"/>
      <c r="G26" s="8"/>
      <c r="H26" s="17"/>
      <c r="I26" s="8"/>
      <c r="K26" s="8"/>
      <c r="L26" s="8"/>
      <c r="M26" s="8"/>
      <c r="N26" s="8"/>
    </row>
    <row r="27" spans="1:14" s="9" customFormat="1" ht="24" customHeight="1">
      <c r="A27" s="8"/>
      <c r="B27" s="8"/>
      <c r="G27" s="8"/>
      <c r="H27" s="17"/>
      <c r="I27" s="8"/>
      <c r="K27" s="8"/>
      <c r="L27" s="8"/>
      <c r="M27" s="8"/>
      <c r="N27" s="8"/>
    </row>
    <row r="28" spans="1:14" s="9" customFormat="1" ht="24" customHeight="1">
      <c r="A28" s="8"/>
      <c r="B28" s="8"/>
      <c r="G28" s="8"/>
      <c r="H28" s="17"/>
      <c r="I28" s="8"/>
      <c r="K28" s="8"/>
      <c r="L28" s="8"/>
      <c r="M28" s="8"/>
      <c r="N28" s="8"/>
    </row>
    <row r="29" spans="1:14" s="9" customFormat="1" ht="24" customHeight="1">
      <c r="A29" s="8"/>
      <c r="B29" s="8"/>
      <c r="G29" s="8"/>
      <c r="H29" s="17"/>
      <c r="I29" s="8"/>
      <c r="K29" s="8"/>
      <c r="L29" s="8"/>
      <c r="M29" s="8"/>
      <c r="N29" s="8"/>
    </row>
    <row r="30" spans="1:14" s="9" customFormat="1" ht="24" customHeight="1">
      <c r="B30" s="8"/>
      <c r="G30" s="8"/>
      <c r="H30" s="17"/>
      <c r="K30" s="8"/>
      <c r="L30" s="8"/>
      <c r="M30" s="8"/>
      <c r="N30" s="8"/>
    </row>
    <row r="31" spans="1:14" s="9" customFormat="1" ht="24" customHeight="1">
      <c r="B31" s="8"/>
      <c r="G31" s="8"/>
      <c r="H31" s="17"/>
      <c r="K31" s="8"/>
      <c r="L31" s="8"/>
      <c r="M31" s="8"/>
      <c r="N31" s="8"/>
    </row>
    <row r="32" spans="1:14" s="9" customFormat="1" ht="45.75" customHeight="1">
      <c r="G32" s="8"/>
      <c r="H32" s="8"/>
      <c r="K32" s="8"/>
      <c r="L32" s="8"/>
      <c r="M32" s="8"/>
      <c r="N32" s="8"/>
    </row>
    <row r="33" spans="7:14" s="9" customFormat="1" ht="45.75" customHeight="1">
      <c r="G33" s="8"/>
      <c r="H33" s="8"/>
      <c r="K33" s="8"/>
      <c r="L33" s="8"/>
      <c r="M33" s="8"/>
      <c r="N33" s="8"/>
    </row>
    <row r="34" spans="7:14" s="9" customFormat="1" ht="45.75" customHeight="1">
      <c r="G34" s="8"/>
      <c r="H34" s="8"/>
      <c r="K34" s="8"/>
      <c r="L34" s="8"/>
      <c r="M34" s="8"/>
      <c r="N34" s="8"/>
    </row>
    <row r="35" spans="7:14" s="9" customFormat="1" ht="45.75" customHeight="1">
      <c r="G35" s="8"/>
      <c r="H35" s="8"/>
      <c r="K35" s="8"/>
      <c r="L35" s="8"/>
      <c r="M35" s="8"/>
      <c r="N35" s="8"/>
    </row>
    <row r="36" spans="7:14" s="9" customFormat="1" ht="45.75" customHeight="1">
      <c r="G36" s="8"/>
      <c r="H36" s="8"/>
      <c r="K36" s="8"/>
      <c r="L36" s="8"/>
      <c r="M36" s="8"/>
      <c r="N36" s="8"/>
    </row>
    <row r="37" spans="7:14" s="9" customFormat="1" ht="45.75" customHeight="1">
      <c r="G37" s="8"/>
      <c r="H37" s="8"/>
      <c r="K37" s="8"/>
      <c r="L37" s="8"/>
      <c r="M37" s="8"/>
      <c r="N37" s="8"/>
    </row>
    <row r="38" spans="7:14" s="9" customFormat="1" ht="45.75" customHeight="1">
      <c r="G38" s="8"/>
      <c r="H38" s="8"/>
      <c r="K38" s="8"/>
      <c r="L38" s="8"/>
      <c r="M38" s="8"/>
      <c r="N38" s="8"/>
    </row>
    <row r="39" spans="7:14" s="9" customFormat="1" ht="45.75" customHeight="1">
      <c r="G39" s="8"/>
      <c r="H39" s="8"/>
      <c r="K39" s="8"/>
      <c r="L39" s="8"/>
      <c r="M39" s="8"/>
      <c r="N39" s="8"/>
    </row>
    <row r="40" spans="7:14" s="9" customFormat="1" ht="45.75" customHeight="1">
      <c r="G40" s="8"/>
      <c r="H40" s="8"/>
      <c r="K40" s="8"/>
      <c r="L40" s="8"/>
      <c r="M40" s="8"/>
      <c r="N40" s="8"/>
    </row>
    <row r="41" spans="7:14" s="9" customFormat="1" ht="45.75" customHeight="1">
      <c r="G41" s="8"/>
      <c r="H41" s="8"/>
      <c r="K41" s="8"/>
      <c r="L41" s="8"/>
      <c r="M41" s="8"/>
      <c r="N41" s="8"/>
    </row>
    <row r="42" spans="7:14" s="9" customFormat="1" ht="45.75" customHeight="1">
      <c r="G42" s="8"/>
      <c r="H42" s="8"/>
      <c r="K42" s="8"/>
      <c r="L42" s="8"/>
      <c r="M42" s="8"/>
      <c r="N42" s="8"/>
    </row>
    <row r="43" spans="7:14" s="9" customFormat="1" ht="45.75" customHeight="1">
      <c r="G43" s="8"/>
      <c r="H43" s="8"/>
      <c r="K43" s="8"/>
      <c r="L43" s="8"/>
      <c r="M43" s="8"/>
      <c r="N43" s="8"/>
    </row>
    <row r="44" spans="7:14" s="9" customFormat="1" ht="45.75" customHeight="1">
      <c r="G44" s="8"/>
      <c r="H44" s="8"/>
      <c r="K44" s="8"/>
      <c r="L44" s="8"/>
      <c r="M44" s="8"/>
      <c r="N44" s="8"/>
    </row>
    <row r="45" spans="7:14" s="9" customFormat="1" ht="45.75" customHeight="1">
      <c r="G45" s="8"/>
      <c r="H45" s="8"/>
      <c r="K45" s="8"/>
      <c r="L45" s="8"/>
      <c r="M45" s="8"/>
      <c r="N45" s="8"/>
    </row>
    <row r="46" spans="7:14" s="9" customFormat="1" ht="45.75" customHeight="1">
      <c r="G46" s="8"/>
      <c r="H46" s="8"/>
      <c r="K46" s="8"/>
      <c r="L46" s="8"/>
      <c r="M46" s="8"/>
      <c r="N46" s="8"/>
    </row>
    <row r="47" spans="7:14" s="9" customFormat="1" ht="45.75" customHeight="1">
      <c r="G47" s="8"/>
      <c r="H47" s="8"/>
      <c r="K47" s="8"/>
      <c r="L47" s="8"/>
      <c r="M47" s="8"/>
      <c r="N47" s="8"/>
    </row>
    <row r="48" spans="7:14" s="9" customFormat="1" ht="45.75" customHeight="1">
      <c r="G48" s="8"/>
      <c r="H48" s="8"/>
      <c r="K48" s="8"/>
      <c r="L48" s="8"/>
      <c r="M48" s="8"/>
      <c r="N48" s="8"/>
    </row>
    <row r="49" spans="7:14" s="9" customFormat="1" ht="45.75" customHeight="1">
      <c r="G49" s="8"/>
      <c r="H49" s="8"/>
      <c r="K49" s="8"/>
      <c r="L49" s="8"/>
      <c r="M49" s="8"/>
      <c r="N49" s="8"/>
    </row>
    <row r="50" spans="7:14" s="9" customFormat="1" ht="45.75" customHeight="1">
      <c r="G50" s="8"/>
      <c r="H50" s="8"/>
      <c r="K50" s="8"/>
      <c r="L50" s="8"/>
      <c r="M50" s="8"/>
      <c r="N50" s="8"/>
    </row>
    <row r="51" spans="7:14" s="9" customFormat="1" ht="45.75" customHeight="1">
      <c r="G51" s="8"/>
      <c r="H51" s="8"/>
      <c r="K51" s="8"/>
      <c r="L51" s="8"/>
      <c r="M51" s="8"/>
      <c r="N51" s="8"/>
    </row>
    <row r="52" spans="7:14" s="9" customFormat="1" ht="45.75" customHeight="1">
      <c r="G52" s="8"/>
      <c r="H52" s="8"/>
      <c r="K52" s="8"/>
      <c r="L52" s="8"/>
      <c r="M52" s="8"/>
      <c r="N52" s="8"/>
    </row>
    <row r="53" spans="7:14" s="9" customFormat="1" ht="45.75" customHeight="1">
      <c r="G53" s="8"/>
      <c r="H53" s="8"/>
      <c r="K53" s="8"/>
      <c r="L53" s="8"/>
      <c r="M53" s="8"/>
      <c r="N53" s="8"/>
    </row>
    <row r="54" spans="7:14" ht="45.75" customHeight="1"/>
    <row r="55" spans="7:14" ht="45.75" customHeight="1"/>
    <row r="56" spans="7:14" ht="45.75" customHeight="1"/>
    <row r="57" spans="7:14" ht="45.75" customHeight="1"/>
    <row r="58" spans="7:14" ht="45.75" customHeight="1"/>
    <row r="59" spans="7:14" ht="45.75" customHeight="1"/>
    <row r="60" spans="7:14" ht="45.75" customHeight="1"/>
    <row r="61" spans="7:14" ht="45.75" customHeight="1"/>
    <row r="62" spans="7:14" ht="45.75" customHeight="1"/>
    <row r="63" spans="7:14" ht="45.75" customHeight="1"/>
  </sheetData>
  <mergeCells count="1">
    <mergeCell ref="D3:G3"/>
  </mergeCells>
  <pageMargins left="0.7" right="0.7" top="0.75" bottom="0.75" header="0.3" footer="0.3"/>
  <pageSetup scale="85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abSelected="1" zoomScale="90" zoomScaleNormal="90" workbookViewId="0">
      <pane xSplit="3" ySplit="4" topLeftCell="D5" activePane="bottomRight" state="frozen"/>
      <selection pane="topRight" activeCell="D1" sqref="D1"/>
      <selection pane="bottomLeft" activeCell="A4" sqref="A4"/>
      <selection pane="bottomRight" activeCell="K10" sqref="K10"/>
    </sheetView>
  </sheetViews>
  <sheetFormatPr defaultRowHeight="15"/>
  <cols>
    <col min="1" max="1" width="3.7109375" customWidth="1"/>
    <col min="2" max="2" width="14" customWidth="1"/>
    <col min="3" max="3" width="29.140625" customWidth="1"/>
    <col min="4" max="4" width="16.7109375" style="15" customWidth="1"/>
    <col min="5" max="6" width="13.7109375" style="15" customWidth="1"/>
    <col min="7" max="7" width="12.5703125" customWidth="1"/>
    <col min="9" max="10" width="9.140625" style="15"/>
    <col min="11" max="11" width="13.7109375" style="15" customWidth="1"/>
    <col min="12" max="12" width="9.140625" style="15"/>
  </cols>
  <sheetData>
    <row r="1" spans="1:12" s="9" customFormat="1" ht="45.75" customHeight="1">
      <c r="A1" s="29" t="s">
        <v>66</v>
      </c>
      <c r="B1" s="29"/>
      <c r="C1" s="29"/>
      <c r="D1" s="29"/>
      <c r="E1" s="29"/>
      <c r="F1" s="29"/>
      <c r="G1" s="29"/>
      <c r="I1" s="8"/>
      <c r="J1" s="8"/>
      <c r="K1" s="8"/>
      <c r="L1" s="8"/>
    </row>
    <row r="2" spans="1:12" s="9" customFormat="1" ht="45.75" customHeight="1">
      <c r="D2" s="8"/>
      <c r="E2" s="8"/>
      <c r="F2" s="8"/>
      <c r="I2" s="8"/>
      <c r="J2" s="8"/>
      <c r="K2" s="8"/>
      <c r="L2" s="8"/>
    </row>
    <row r="3" spans="1:12" s="9" customFormat="1" ht="28.5" customHeight="1">
      <c r="A3" s="1" t="s">
        <v>0</v>
      </c>
      <c r="B3" s="1" t="s">
        <v>1</v>
      </c>
      <c r="C3" s="1" t="s">
        <v>2</v>
      </c>
      <c r="D3" s="1" t="s">
        <v>37</v>
      </c>
      <c r="E3" s="1" t="s">
        <v>38</v>
      </c>
      <c r="F3" s="1" t="s">
        <v>8</v>
      </c>
      <c r="G3" s="10" t="s">
        <v>10</v>
      </c>
      <c r="I3" s="8"/>
      <c r="J3" s="8"/>
      <c r="K3" s="8"/>
      <c r="L3" s="8"/>
    </row>
    <row r="4" spans="1:12" s="9" customFormat="1" ht="28.5" customHeight="1">
      <c r="A4" s="2"/>
      <c r="B4" s="2"/>
      <c r="C4" s="2"/>
      <c r="D4" s="14" t="s">
        <v>71</v>
      </c>
      <c r="E4" s="14" t="s">
        <v>65</v>
      </c>
      <c r="F4" s="14" t="s">
        <v>9</v>
      </c>
      <c r="G4" s="11"/>
      <c r="I4" s="8"/>
      <c r="J4" s="8"/>
      <c r="K4" s="8"/>
      <c r="L4" s="8"/>
    </row>
    <row r="5" spans="1:12" s="9" customFormat="1" ht="24" customHeight="1">
      <c r="A5" s="3">
        <v>1</v>
      </c>
      <c r="B5" s="21">
        <v>61102108105</v>
      </c>
      <c r="C5" s="21" t="s">
        <v>31</v>
      </c>
      <c r="D5" s="18">
        <f>'เข้าเรียน มีส่วนร่วม ลงพื้นที่'!O6+ผลงานกลุ่ม!K5</f>
        <v>60.052380952380958</v>
      </c>
      <c r="E5" s="4">
        <f>สอบ!I6</f>
        <v>20.8</v>
      </c>
      <c r="F5" s="4">
        <f>SUM(D5:E5)</f>
        <v>80.852380952380955</v>
      </c>
      <c r="G5" s="12" t="s">
        <v>12</v>
      </c>
      <c r="I5" s="8" t="s">
        <v>13</v>
      </c>
      <c r="J5" s="8"/>
      <c r="K5" s="8" t="s">
        <v>14</v>
      </c>
      <c r="L5" s="8" t="s">
        <v>15</v>
      </c>
    </row>
    <row r="6" spans="1:12" s="9" customFormat="1" ht="24" customHeight="1">
      <c r="A6" s="3">
        <v>2</v>
      </c>
      <c r="B6" s="21">
        <v>61102108108</v>
      </c>
      <c r="C6" s="21" t="s">
        <v>32</v>
      </c>
      <c r="D6" s="18">
        <f>'เข้าเรียน มีส่วนร่วม ลงพื้นที่'!O7+ผลงานกลุ่ม!K6</f>
        <v>52.338095238095235</v>
      </c>
      <c r="E6" s="4">
        <f>สอบ!I7</f>
        <v>18.399999999999999</v>
      </c>
      <c r="F6" s="4">
        <f t="shared" ref="F6:F10" si="0">SUM(D6:E6)</f>
        <v>70.738095238095241</v>
      </c>
      <c r="G6" s="12" t="s">
        <v>16</v>
      </c>
      <c r="I6" s="8" t="s">
        <v>17</v>
      </c>
      <c r="J6" s="8" t="s">
        <v>12</v>
      </c>
      <c r="K6" s="8">
        <v>2</v>
      </c>
      <c r="L6" s="52">
        <f>100*K6/6</f>
        <v>33.333333333333336</v>
      </c>
    </row>
    <row r="7" spans="1:12" s="9" customFormat="1" ht="24" customHeight="1">
      <c r="A7" s="3">
        <v>3</v>
      </c>
      <c r="B7" s="21">
        <v>61102108109</v>
      </c>
      <c r="C7" s="21" t="s">
        <v>33</v>
      </c>
      <c r="D7" s="18">
        <f>'เข้าเรียน มีส่วนร่วม ลงพื้นที่'!O8+ผลงานกลุ่ม!K7</f>
        <v>52.219047619047622</v>
      </c>
      <c r="E7" s="4">
        <f>สอบ!I8</f>
        <v>22.599999999999998</v>
      </c>
      <c r="F7" s="4">
        <f t="shared" si="0"/>
        <v>74.819047619047623</v>
      </c>
      <c r="G7" s="12" t="s">
        <v>11</v>
      </c>
      <c r="I7" s="8" t="s">
        <v>18</v>
      </c>
      <c r="J7" s="8" t="s">
        <v>11</v>
      </c>
      <c r="K7" s="8">
        <v>1</v>
      </c>
      <c r="L7" s="52">
        <f t="shared" ref="L7:L10" si="1">100*K7/6</f>
        <v>16.666666666666668</v>
      </c>
    </row>
    <row r="8" spans="1:12" s="9" customFormat="1" ht="24" customHeight="1">
      <c r="A8" s="3">
        <v>4</v>
      </c>
      <c r="B8" s="21">
        <v>61102108112</v>
      </c>
      <c r="C8" s="21" t="s">
        <v>59</v>
      </c>
      <c r="D8" s="18">
        <f>'เข้าเรียน มีส่วนร่วม ลงพื้นที่'!O9+ผลงานกลุ่ม!K8+2</f>
        <v>65.599999999999994</v>
      </c>
      <c r="E8" s="4">
        <f>สอบ!I9+2</f>
        <v>19.2</v>
      </c>
      <c r="F8" s="4">
        <f t="shared" si="0"/>
        <v>84.8</v>
      </c>
      <c r="G8" s="12" t="s">
        <v>12</v>
      </c>
      <c r="I8" s="8" t="s">
        <v>19</v>
      </c>
      <c r="J8" s="8" t="s">
        <v>16</v>
      </c>
      <c r="K8" s="8">
        <v>2</v>
      </c>
      <c r="L8" s="52">
        <f t="shared" si="1"/>
        <v>33.333333333333336</v>
      </c>
    </row>
    <row r="9" spans="1:12" s="9" customFormat="1" ht="24" customHeight="1">
      <c r="A9" s="3">
        <v>5</v>
      </c>
      <c r="B9" s="21">
        <v>61102108113</v>
      </c>
      <c r="C9" s="21" t="s">
        <v>35</v>
      </c>
      <c r="D9" s="18">
        <f>'เข้าเรียน มีส่วนร่วม ลงพื้นที่'!O10+ผลงานกลุ่ม!K9</f>
        <v>55.469047619047629</v>
      </c>
      <c r="E9" s="4">
        <f>สอบ!I10</f>
        <v>14.6</v>
      </c>
      <c r="F9" s="4">
        <f t="shared" si="0"/>
        <v>70.069047619047623</v>
      </c>
      <c r="G9" s="12" t="s">
        <v>16</v>
      </c>
      <c r="I9" s="8" t="s">
        <v>20</v>
      </c>
      <c r="J9" s="8" t="s">
        <v>21</v>
      </c>
      <c r="K9" s="8"/>
      <c r="L9" s="52">
        <f t="shared" si="1"/>
        <v>0</v>
      </c>
    </row>
    <row r="10" spans="1:12" s="9" customFormat="1" ht="24" customHeight="1">
      <c r="A10" s="3">
        <v>6</v>
      </c>
      <c r="B10" s="21">
        <v>61102108114</v>
      </c>
      <c r="C10" s="21" t="s">
        <v>36</v>
      </c>
      <c r="D10" s="18">
        <f>'เข้าเรียน มีส่วนร่วม ลงพื้นที่'!O11+ผลงานกลุ่ม!K10</f>
        <v>43.919047619047618</v>
      </c>
      <c r="E10" s="4">
        <f>สอบ!I11</f>
        <v>19</v>
      </c>
      <c r="F10" s="4">
        <f t="shared" si="0"/>
        <v>62.919047619047618</v>
      </c>
      <c r="G10" s="12" t="s">
        <v>23</v>
      </c>
      <c r="I10" s="8" t="s">
        <v>22</v>
      </c>
      <c r="J10" s="8" t="s">
        <v>23</v>
      </c>
      <c r="K10" s="8">
        <v>1</v>
      </c>
      <c r="L10" s="52">
        <f t="shared" si="1"/>
        <v>16.666666666666668</v>
      </c>
    </row>
    <row r="11" spans="1:12" s="9" customFormat="1" ht="24" customHeight="1">
      <c r="A11" s="3"/>
      <c r="B11" s="5" t="s">
        <v>4</v>
      </c>
      <c r="C11" s="6"/>
      <c r="D11" s="16">
        <f>MAX(D5:D10)</f>
        <v>65.599999999999994</v>
      </c>
      <c r="E11" s="16">
        <f t="shared" ref="E11:F11" si="2">MAX(E5:E10)</f>
        <v>22.599999999999998</v>
      </c>
      <c r="F11" s="16">
        <f t="shared" si="2"/>
        <v>84.8</v>
      </c>
      <c r="G11" s="7" t="s">
        <v>12</v>
      </c>
      <c r="I11" s="8" t="s">
        <v>24</v>
      </c>
      <c r="J11" s="8" t="s">
        <v>25</v>
      </c>
      <c r="K11" s="8"/>
      <c r="L11" s="8">
        <v>0</v>
      </c>
    </row>
    <row r="12" spans="1:12" s="9" customFormat="1" ht="24" customHeight="1">
      <c r="A12" s="3"/>
      <c r="B12" s="5" t="s">
        <v>5</v>
      </c>
      <c r="C12" s="6"/>
      <c r="D12" s="16">
        <f>MIN(D5:D10)</f>
        <v>43.919047619047618</v>
      </c>
      <c r="E12" s="16">
        <f t="shared" ref="E12:F12" si="3">MIN(E5:E10)</f>
        <v>14.6</v>
      </c>
      <c r="F12" s="16">
        <f t="shared" si="3"/>
        <v>62.919047619047618</v>
      </c>
      <c r="G12" s="7" t="s">
        <v>23</v>
      </c>
      <c r="I12" s="8" t="s">
        <v>26</v>
      </c>
      <c r="J12" s="8" t="s">
        <v>27</v>
      </c>
      <c r="K12" s="8"/>
      <c r="L12" s="8">
        <v>0</v>
      </c>
    </row>
    <row r="13" spans="1:12" s="9" customFormat="1" ht="24" customHeight="1">
      <c r="A13" s="3"/>
      <c r="B13" s="5" t="s">
        <v>3</v>
      </c>
      <c r="C13" s="6"/>
      <c r="D13" s="16">
        <f>AVERAGE(D5:D10)</f>
        <v>54.93293650793651</v>
      </c>
      <c r="E13" s="16">
        <f t="shared" ref="E13:F13" si="4">AVERAGE(E5:E10)</f>
        <v>19.099999999999998</v>
      </c>
      <c r="F13" s="16">
        <f t="shared" si="4"/>
        <v>74.032936507936512</v>
      </c>
      <c r="G13" s="7" t="s">
        <v>16</v>
      </c>
      <c r="I13" s="8" t="s">
        <v>28</v>
      </c>
      <c r="J13" s="8" t="s">
        <v>29</v>
      </c>
      <c r="K13" s="8"/>
      <c r="L13" s="8">
        <v>0</v>
      </c>
    </row>
    <row r="14" spans="1:12" s="9" customFormat="1" ht="24" customHeight="1">
      <c r="A14" s="3"/>
      <c r="B14" s="9" t="s">
        <v>69</v>
      </c>
      <c r="J14" s="8"/>
      <c r="K14" s="8"/>
      <c r="L14" s="8"/>
    </row>
    <row r="15" spans="1:12" s="9" customFormat="1" ht="24" customHeight="1">
      <c r="A15" s="3"/>
      <c r="I15" s="20" t="s">
        <v>8</v>
      </c>
      <c r="J15" s="8"/>
      <c r="K15" s="8">
        <f>SUM(K6:K14)</f>
        <v>6</v>
      </c>
      <c r="L15" s="8">
        <f>SUM(L6:L14)</f>
        <v>100.00000000000001</v>
      </c>
    </row>
    <row r="16" spans="1:12" s="9" customFormat="1" ht="24" customHeight="1">
      <c r="A16" s="3"/>
      <c r="I16" s="8"/>
      <c r="J16" s="8"/>
      <c r="K16" s="8"/>
      <c r="L16" s="8"/>
    </row>
    <row r="17" spans="1:12" s="9" customFormat="1" ht="24" customHeight="1">
      <c r="A17" s="8"/>
      <c r="B17" s="8"/>
      <c r="D17" s="8"/>
      <c r="E17" s="8"/>
      <c r="F17" s="8"/>
      <c r="G17" s="8"/>
      <c r="I17" s="8"/>
      <c r="J17" s="8"/>
      <c r="K17" s="8"/>
      <c r="L17" s="8"/>
    </row>
    <row r="18" spans="1:12" s="9" customFormat="1" ht="24" customHeight="1">
      <c r="A18" s="13"/>
      <c r="B18" s="8"/>
      <c r="D18" s="8"/>
      <c r="E18" s="8"/>
      <c r="F18" s="8"/>
      <c r="G18" s="8"/>
      <c r="I18" s="8"/>
      <c r="J18" s="8"/>
      <c r="K18" s="8"/>
      <c r="L18" s="8"/>
    </row>
    <row r="19" spans="1:12" s="9" customFormat="1" ht="24" customHeight="1">
      <c r="A19" s="8"/>
      <c r="B19" s="8"/>
      <c r="D19" s="8"/>
      <c r="E19" s="8"/>
      <c r="F19" s="8"/>
      <c r="G19" s="8"/>
      <c r="I19" s="8"/>
      <c r="J19" s="8"/>
      <c r="K19" s="8"/>
      <c r="L19" s="8"/>
    </row>
    <row r="20" spans="1:12" s="9" customFormat="1" ht="24" customHeight="1">
      <c r="A20" s="8"/>
      <c r="B20" s="8"/>
      <c r="D20" s="8"/>
      <c r="E20" s="8"/>
      <c r="F20" s="8"/>
      <c r="G20" s="8"/>
      <c r="I20" s="8"/>
      <c r="J20" s="8"/>
      <c r="K20" s="8"/>
      <c r="L20" s="8"/>
    </row>
    <row r="21" spans="1:12" s="9" customFormat="1" ht="24" customHeight="1">
      <c r="A21" s="8"/>
      <c r="B21" s="8"/>
      <c r="D21" s="8"/>
      <c r="E21" s="8"/>
      <c r="F21" s="17"/>
      <c r="G21" s="8"/>
      <c r="I21" s="8"/>
      <c r="J21" s="8"/>
      <c r="K21" s="8"/>
      <c r="L21" s="8"/>
    </row>
    <row r="22" spans="1:12" s="9" customFormat="1" ht="24" customHeight="1">
      <c r="A22" s="8"/>
      <c r="B22" s="8"/>
      <c r="D22" s="8"/>
      <c r="E22" s="8"/>
      <c r="F22" s="17"/>
      <c r="G22" s="8"/>
      <c r="I22" s="8"/>
      <c r="J22" s="8"/>
      <c r="K22" s="8"/>
      <c r="L22" s="8"/>
    </row>
    <row r="23" spans="1:12" s="9" customFormat="1" ht="24" customHeight="1">
      <c r="A23" s="8"/>
      <c r="B23" s="8"/>
      <c r="D23" s="8"/>
      <c r="E23" s="8"/>
      <c r="F23" s="17"/>
      <c r="G23" s="8"/>
      <c r="I23" s="8"/>
      <c r="J23" s="8"/>
      <c r="K23" s="8"/>
      <c r="L23" s="8"/>
    </row>
    <row r="24" spans="1:12" s="9" customFormat="1" ht="24" customHeight="1">
      <c r="A24" s="8"/>
      <c r="B24" s="8"/>
      <c r="D24" s="8"/>
      <c r="E24" s="8"/>
      <c r="F24" s="17"/>
      <c r="G24" s="8"/>
      <c r="I24" s="8"/>
      <c r="J24" s="8"/>
      <c r="K24" s="8"/>
      <c r="L24" s="8"/>
    </row>
    <row r="25" spans="1:12" s="9" customFormat="1" ht="24" customHeight="1">
      <c r="A25" s="8"/>
      <c r="B25" s="8"/>
      <c r="D25" s="8"/>
      <c r="E25" s="8"/>
      <c r="F25" s="17"/>
      <c r="G25" s="8"/>
      <c r="I25" s="8"/>
      <c r="J25" s="8"/>
      <c r="K25" s="8"/>
      <c r="L25" s="8"/>
    </row>
    <row r="26" spans="1:12" s="9" customFormat="1" ht="24" customHeight="1">
      <c r="A26" s="8"/>
      <c r="B26" s="8"/>
      <c r="D26" s="8"/>
      <c r="E26" s="8"/>
      <c r="F26" s="17"/>
      <c r="G26" s="8"/>
      <c r="I26" s="8"/>
      <c r="J26" s="8"/>
      <c r="K26" s="8"/>
      <c r="L26" s="8"/>
    </row>
    <row r="27" spans="1:12" s="9" customFormat="1" ht="24" customHeight="1">
      <c r="A27" s="8"/>
      <c r="B27" s="8"/>
      <c r="D27" s="8"/>
      <c r="E27" s="8"/>
      <c r="F27" s="17"/>
      <c r="G27" s="8"/>
      <c r="I27" s="8"/>
      <c r="J27" s="8"/>
      <c r="K27" s="8"/>
      <c r="L27" s="8"/>
    </row>
    <row r="28" spans="1:12" s="9" customFormat="1" ht="24" customHeight="1">
      <c r="A28" s="8"/>
      <c r="B28" s="8"/>
      <c r="D28" s="8"/>
      <c r="E28" s="8"/>
      <c r="F28" s="17"/>
      <c r="G28" s="8"/>
      <c r="I28" s="8"/>
      <c r="J28" s="8"/>
      <c r="K28" s="8"/>
      <c r="L28" s="8"/>
    </row>
    <row r="29" spans="1:12" s="9" customFormat="1" ht="24" customHeight="1">
      <c r="B29" s="8"/>
      <c r="D29" s="8"/>
      <c r="E29" s="8"/>
      <c r="F29" s="17"/>
      <c r="I29" s="8"/>
      <c r="J29" s="8"/>
      <c r="K29" s="8"/>
      <c r="L29" s="8"/>
    </row>
    <row r="30" spans="1:12" s="9" customFormat="1" ht="24" customHeight="1">
      <c r="B30" s="8"/>
      <c r="D30" s="8"/>
      <c r="E30" s="8"/>
      <c r="F30" s="17"/>
      <c r="I30" s="8"/>
      <c r="J30" s="8"/>
      <c r="K30" s="8"/>
      <c r="L30" s="8"/>
    </row>
    <row r="31" spans="1:12" s="9" customFormat="1" ht="45.75" customHeight="1">
      <c r="D31" s="8"/>
      <c r="E31" s="8"/>
      <c r="F31" s="8"/>
      <c r="I31" s="8"/>
      <c r="J31" s="8"/>
      <c r="K31" s="8"/>
      <c r="L31" s="8"/>
    </row>
    <row r="32" spans="1:12" s="9" customFormat="1" ht="45.75" customHeight="1">
      <c r="D32" s="8"/>
      <c r="E32" s="8"/>
      <c r="F32" s="8"/>
      <c r="I32" s="8"/>
      <c r="J32" s="8"/>
      <c r="K32" s="8"/>
      <c r="L32" s="8"/>
    </row>
    <row r="33" spans="4:12" s="9" customFormat="1" ht="45.75" customHeight="1">
      <c r="D33" s="8"/>
      <c r="E33" s="8"/>
      <c r="F33" s="8"/>
      <c r="I33" s="8"/>
      <c r="J33" s="8"/>
      <c r="K33" s="8"/>
      <c r="L33" s="8"/>
    </row>
    <row r="34" spans="4:12" s="9" customFormat="1" ht="45.75" customHeight="1">
      <c r="D34" s="8"/>
      <c r="E34" s="8"/>
      <c r="F34" s="8"/>
      <c r="I34" s="8"/>
      <c r="J34" s="8"/>
      <c r="K34" s="8"/>
      <c r="L34" s="8"/>
    </row>
    <row r="35" spans="4:12" s="9" customFormat="1" ht="45.75" customHeight="1">
      <c r="D35" s="8"/>
      <c r="E35" s="8"/>
      <c r="F35" s="8"/>
      <c r="I35" s="8"/>
      <c r="J35" s="8"/>
      <c r="K35" s="8"/>
      <c r="L35" s="8"/>
    </row>
    <row r="36" spans="4:12" s="9" customFormat="1" ht="45.75" customHeight="1">
      <c r="D36" s="8"/>
      <c r="E36" s="8"/>
      <c r="F36" s="8"/>
      <c r="I36" s="8"/>
      <c r="J36" s="8"/>
      <c r="K36" s="8"/>
      <c r="L36" s="8"/>
    </row>
    <row r="37" spans="4:12" s="9" customFormat="1" ht="45.75" customHeight="1">
      <c r="D37" s="8"/>
      <c r="E37" s="8"/>
      <c r="F37" s="8"/>
      <c r="I37" s="8"/>
      <c r="J37" s="8"/>
      <c r="K37" s="8"/>
      <c r="L37" s="8"/>
    </row>
    <row r="38" spans="4:12" s="9" customFormat="1" ht="45.75" customHeight="1">
      <c r="D38" s="8"/>
      <c r="E38" s="8"/>
      <c r="F38" s="8"/>
      <c r="I38" s="8"/>
      <c r="J38" s="8"/>
      <c r="K38" s="8"/>
      <c r="L38" s="8"/>
    </row>
    <row r="39" spans="4:12" s="9" customFormat="1" ht="45.75" customHeight="1">
      <c r="D39" s="8"/>
      <c r="E39" s="8"/>
      <c r="F39" s="8"/>
      <c r="I39" s="8"/>
      <c r="J39" s="8"/>
      <c r="K39" s="8"/>
      <c r="L39" s="8"/>
    </row>
    <row r="40" spans="4:12" s="9" customFormat="1" ht="45.75" customHeight="1">
      <c r="D40" s="8"/>
      <c r="E40" s="8"/>
      <c r="F40" s="8"/>
      <c r="I40" s="8"/>
      <c r="J40" s="8"/>
      <c r="K40" s="8"/>
      <c r="L40" s="8"/>
    </row>
    <row r="41" spans="4:12" s="9" customFormat="1" ht="45.75" customHeight="1">
      <c r="D41" s="8"/>
      <c r="E41" s="8"/>
      <c r="F41" s="8"/>
      <c r="I41" s="8"/>
      <c r="J41" s="8"/>
      <c r="K41" s="8"/>
      <c r="L41" s="8"/>
    </row>
    <row r="42" spans="4:12" s="9" customFormat="1" ht="45.75" customHeight="1">
      <c r="D42" s="8"/>
      <c r="E42" s="8"/>
      <c r="F42" s="8"/>
      <c r="I42" s="8"/>
      <c r="J42" s="8"/>
      <c r="K42" s="8"/>
      <c r="L42" s="8"/>
    </row>
    <row r="43" spans="4:12" s="9" customFormat="1" ht="45.75" customHeight="1">
      <c r="D43" s="8"/>
      <c r="E43" s="8"/>
      <c r="F43" s="8"/>
      <c r="I43" s="8"/>
      <c r="J43" s="8"/>
      <c r="K43" s="8"/>
      <c r="L43" s="8"/>
    </row>
    <row r="44" spans="4:12" s="9" customFormat="1" ht="45.75" customHeight="1">
      <c r="D44" s="8"/>
      <c r="E44" s="8"/>
      <c r="F44" s="8"/>
      <c r="I44" s="8"/>
      <c r="J44" s="8"/>
      <c r="K44" s="8"/>
      <c r="L44" s="8"/>
    </row>
    <row r="45" spans="4:12" s="9" customFormat="1" ht="45.75" customHeight="1">
      <c r="D45" s="8"/>
      <c r="E45" s="8"/>
      <c r="F45" s="8"/>
      <c r="I45" s="8"/>
      <c r="J45" s="8"/>
      <c r="K45" s="8"/>
      <c r="L45" s="8"/>
    </row>
    <row r="46" spans="4:12" s="9" customFormat="1" ht="45.75" customHeight="1">
      <c r="D46" s="8"/>
      <c r="E46" s="8"/>
      <c r="F46" s="8"/>
      <c r="I46" s="8"/>
      <c r="J46" s="8"/>
      <c r="K46" s="8"/>
      <c r="L46" s="8"/>
    </row>
    <row r="47" spans="4:12" s="9" customFormat="1" ht="45.75" customHeight="1">
      <c r="D47" s="8"/>
      <c r="E47" s="8"/>
      <c r="F47" s="8"/>
      <c r="I47" s="8"/>
      <c r="J47" s="8"/>
      <c r="K47" s="8"/>
      <c r="L47" s="8"/>
    </row>
    <row r="48" spans="4:12" s="9" customFormat="1" ht="45.75" customHeight="1">
      <c r="D48" s="8"/>
      <c r="E48" s="8"/>
      <c r="F48" s="8"/>
      <c r="I48" s="8"/>
      <c r="J48" s="8"/>
      <c r="K48" s="8"/>
      <c r="L48" s="8"/>
    </row>
    <row r="49" spans="4:12" s="9" customFormat="1" ht="45.75" customHeight="1">
      <c r="D49" s="8"/>
      <c r="E49" s="8"/>
      <c r="F49" s="8"/>
      <c r="I49" s="8"/>
      <c r="J49" s="8"/>
      <c r="K49" s="8"/>
      <c r="L49" s="8"/>
    </row>
    <row r="50" spans="4:12" s="9" customFormat="1" ht="45.75" customHeight="1">
      <c r="D50" s="8"/>
      <c r="E50" s="8"/>
      <c r="F50" s="8"/>
      <c r="I50" s="8"/>
      <c r="J50" s="8"/>
      <c r="K50" s="8"/>
      <c r="L50" s="8"/>
    </row>
    <row r="51" spans="4:12" s="9" customFormat="1" ht="45.75" customHeight="1">
      <c r="D51" s="8"/>
      <c r="E51" s="8"/>
      <c r="F51" s="8"/>
      <c r="I51" s="8"/>
      <c r="J51" s="8"/>
      <c r="K51" s="8"/>
      <c r="L51" s="8"/>
    </row>
    <row r="52" spans="4:12" s="9" customFormat="1" ht="45.75" customHeight="1">
      <c r="D52" s="8"/>
      <c r="E52" s="8"/>
      <c r="F52" s="8"/>
      <c r="I52" s="8"/>
      <c r="J52" s="8"/>
      <c r="K52" s="8"/>
      <c r="L52" s="8"/>
    </row>
    <row r="53" spans="4:12" ht="45.75" customHeight="1"/>
    <row r="54" spans="4:12" ht="45.75" customHeight="1"/>
    <row r="55" spans="4:12" ht="45.75" customHeight="1"/>
    <row r="56" spans="4:12" ht="45.75" customHeight="1"/>
    <row r="57" spans="4:12" ht="45.75" customHeight="1"/>
    <row r="58" spans="4:12" ht="45.75" customHeight="1"/>
    <row r="59" spans="4:12" ht="45.75" customHeight="1"/>
    <row r="60" spans="4:12" ht="45.75" customHeight="1"/>
    <row r="61" spans="4:12" ht="45.75" customHeight="1"/>
    <row r="62" spans="4:12" ht="45.75" customHeight="1"/>
  </sheetData>
  <mergeCells count="1">
    <mergeCell ref="A1:G1"/>
  </mergeCells>
  <pageMargins left="0.7" right="0.7" top="0.75" bottom="0.75" header="0.3" footer="0.3"/>
  <pageSetup scale="85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เข้าเรียน มีส่วนร่วม ลงพื้นที่</vt:lpstr>
      <vt:lpstr>ผลงานกลุ่ม</vt:lpstr>
      <vt:lpstr>สอบ</vt:lpstr>
      <vt:lpstr>เกรด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2020-05-07T09:22:06Z</cp:lastPrinted>
  <dcterms:created xsi:type="dcterms:W3CDTF">2015-03-03T12:39:58Z</dcterms:created>
  <dcterms:modified xsi:type="dcterms:W3CDTF">2021-04-27T09:08:03Z</dcterms:modified>
</cp:coreProperties>
</file>